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ed289489310096/Área de Trabalho/DEMANDA/EDUCAÇÃO/PROCESSO 20/"/>
    </mc:Choice>
  </mc:AlternateContent>
  <xr:revisionPtr revIDLastSave="0" documentId="8_{A6DC1043-F8D2-4858-97C0-C7530A21C05B}" xr6:coauthVersionLast="47" xr6:coauthVersionMax="47" xr10:uidLastSave="{00000000-0000-0000-0000-000000000000}"/>
  <bookViews>
    <workbookView xWindow="-108" yWindow="-108" windowWidth="23256" windowHeight="12456" xr2:uid="{B3775E30-7B6A-4327-BA7A-1A64F8662B15}"/>
  </bookViews>
  <sheets>
    <sheet name="ORÇAMENTO" sheetId="2" r:id="rId1"/>
    <sheet name="CRONOGRAMA" sheetId="4" r:id="rId2"/>
    <sheet name="BDI_EDIFICACOES_20,50%_SEM" sheetId="3" r:id="rId3"/>
    <sheet name="ENCARGOS SOCIAIS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d">#N/A</definedName>
    <definedName name="\f">#N/A</definedName>
    <definedName name="\p">#N/A</definedName>
    <definedName name="__123Graph_A" hidden="1">#REF!</definedName>
    <definedName name="__123Graph_B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hidden="1">#REF!</definedName>
    <definedName name="_BSADJ">#REF!</definedName>
    <definedName name="_BSTGT">#REF!</definedName>
    <definedName name="_Fill" hidden="1">#REF!</definedName>
    <definedName name="_xlnm._FilterDatabase" localSheetId="0" hidden="1">ORÇAMENTO!$A$9:$Q$9</definedName>
    <definedName name="_IND1">#REF!</definedName>
    <definedName name="_IND2">#REF!</definedName>
    <definedName name="_Key1" hidden="1">#REF!</definedName>
    <definedName name="_Key2" hidden="1">#REF!</definedName>
    <definedName name="_MM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acha.coluna">#REF!</definedName>
    <definedName name="acha.dados">#REF!</definedName>
    <definedName name="acha.dados2">#REF!</definedName>
    <definedName name="acha.linha">#REF!</definedName>
    <definedName name="acha.linha2">#REF!</definedName>
    <definedName name="ACRE" hidden="1">#REF!</definedName>
    <definedName name="ademir" localSheetId="2" hidden="1">{#N/A,#N/A,FALSE,"Cronograma";#N/A,#N/A,FALSE,"Cronogr. 2"}</definedName>
    <definedName name="ademir" localSheetId="1" hidden="1">{#N/A,#N/A,FALSE,"Cronograma";#N/A,#N/A,FALSE,"Cronogr. 2"}</definedName>
    <definedName name="ademir" localSheetId="3" hidden="1">{#N/A,#N/A,FALSE,"Cronograma";#N/A,#N/A,FALSE,"Cronogr. 2"}</definedName>
    <definedName name="ademir" hidden="1">{#N/A,#N/A,FALSE,"Cronograma";#N/A,#N/A,FALSE,"Cronogr. 2"}</definedName>
    <definedName name="_xlnm.Print_Area" localSheetId="2">'BDI_EDIFICACOES_20,50%_SEM'!$A$1:$E$43</definedName>
    <definedName name="_xlnm.Print_Area" localSheetId="1">CRONOGRAMA!$A$1:$E$57</definedName>
    <definedName name="_xlnm.Print_Area" localSheetId="3">'ENCARGOS SOCIAIS'!$A$1:$G$53</definedName>
    <definedName name="_xlnm.Print_Area" localSheetId="0">ORÇAMENTO!$A$1:$G$109</definedName>
    <definedName name="Área_impressão_IM">#REF!</definedName>
    <definedName name="Área_impressão_IM2">#REF!</definedName>
    <definedName name="AreaTeste">#REF!</definedName>
    <definedName name="AreaTeste2">#REF!</definedName>
    <definedName name="_xlnm.Database">#REF!</definedName>
    <definedName name="bdi">#REF!</definedName>
    <definedName name="BDIlds">'[2]LIGAÇÕES DOMICILIARES (SER)'!$K$13</definedName>
    <definedName name="BDIm">#REF!</definedName>
    <definedName name="BDIs">[3]Serv!$I$11</definedName>
    <definedName name="bosta" localSheetId="2" hidden="1">{#N/A,#N/A,FALSE,"Cronograma";#N/A,#N/A,FALSE,"Cronogr. 2"}</definedName>
    <definedName name="bosta" localSheetId="1" hidden="1">{#N/A,#N/A,FALSE,"Cronograma";#N/A,#N/A,FALSE,"Cronogr. 2"}</definedName>
    <definedName name="bosta" localSheetId="3" hidden="1">{#N/A,#N/A,FALSE,"Cronograma";#N/A,#N/A,FALSE,"Cronogr. 2"}</definedName>
    <definedName name="bosta" hidden="1">{#N/A,#N/A,FALSE,"Cronograma";#N/A,#N/A,FALSE,"Cronogr. 2"}</definedName>
    <definedName name="CA´L" localSheetId="2" hidden="1">{#N/A,#N/A,FALSE,"Cronograma";#N/A,#N/A,FALSE,"Cronogr. 2"}</definedName>
    <definedName name="CA´L" localSheetId="1" hidden="1">{#N/A,#N/A,FALSE,"Cronograma";#N/A,#N/A,FALSE,"Cronogr. 2"}</definedName>
    <definedName name="CA´L" localSheetId="3" hidden="1">{#N/A,#N/A,FALSE,"Cronograma";#N/A,#N/A,FALSE,"Cronogr. 2"}</definedName>
    <definedName name="CA´L" hidden="1">{#N/A,#N/A,FALSE,"Cronograma";#N/A,#N/A,FALSE,"Cronogr. 2"}</definedName>
    <definedName name="cb">#REF!</definedName>
    <definedName name="ccc">#REF!</definedName>
    <definedName name="CélulaInicioPlanilha">#REF!</definedName>
    <definedName name="CélulaResumo">#REF!</definedName>
    <definedName name="cer">#REF!</definedName>
    <definedName name="concorrentes" localSheetId="2" hidden="1">{#N/A,#N/A,FALSE,"Cronograma";#N/A,#N/A,FALSE,"Cronogr. 2"}</definedName>
    <definedName name="concorrentes" localSheetId="1" hidden="1">{#N/A,#N/A,FALSE,"Cronograma";#N/A,#N/A,FALSE,"Cronogr. 2"}</definedName>
    <definedName name="concorrentes" localSheetId="3" hidden="1">{#N/A,#N/A,FALSE,"Cronograma";#N/A,#N/A,FALSE,"Cronogr. 2"}</definedName>
    <definedName name="concorrentes" hidden="1">{#N/A,#N/A,FALSE,"Cronograma";#N/A,#N/A,FALSE,"Cronogr. 2"}</definedName>
    <definedName name="_xlnm.Criteria">#REF!</definedName>
    <definedName name="CRITERIOS2">#REF!</definedName>
    <definedName name="dssds">#REF!</definedName>
    <definedName name="Exist">#REF!</definedName>
    <definedName name="F" hidden="1">#REF!</definedName>
    <definedName name="fdfd">#REF!</definedName>
    <definedName name="g" hidden="1">#REF!</definedName>
    <definedName name="h" hidden="1">#REF!</definedName>
    <definedName name="I" hidden="1">[4]Poço!#REF!</definedName>
    <definedName name="INCC">[3]Mat!$J$9</definedName>
    <definedName name="INCC1">[3]Serv!$I$10</definedName>
    <definedName name="j">#REF!</definedName>
    <definedName name="jfhdskjg">#REF!</definedName>
    <definedName name="K">#REF!</definedName>
    <definedName name="kapa">[5]resumo!$D$2</definedName>
    <definedName name="KAPA1">#REF!</definedName>
    <definedName name="KAPAs">[3]Serv!$E$9</definedName>
    <definedName name="Ks">'[6]SERVIÇOS '!$G$10</definedName>
    <definedName name="lista">#REF!</definedName>
    <definedName name="lista.coluna">#REF!</definedName>
    <definedName name="lista.linha">#REF!</definedName>
    <definedName name="Macro1">#N/A</definedName>
    <definedName name="MATBDI">#REF!</definedName>
    <definedName name="nil">#REF!</definedName>
    <definedName name="nilo">#REF!</definedName>
    <definedName name="orçamento">#REF!</definedName>
    <definedName name="ORÇAMENTO5156465">#REF!</definedName>
    <definedName name="POP">#REF!</definedName>
    <definedName name="Popular" localSheetId="2" hidden="1">{#N/A,#N/A,FALSE,"Cronograma";#N/A,#N/A,FALSE,"Cronogr. 2"}</definedName>
    <definedName name="Popular" localSheetId="1" hidden="1">{#N/A,#N/A,FALSE,"Cronograma";#N/A,#N/A,FALSE,"Cronogr. 2"}</definedName>
    <definedName name="Popular" localSheetId="3" hidden="1">{#N/A,#N/A,FALSE,"Cronograma";#N/A,#N/A,FALSE,"Cronogr. 2"}</definedName>
    <definedName name="Popular" hidden="1">{#N/A,#N/A,FALSE,"Cronograma";#N/A,#N/A,FALSE,"Cronogr. 2"}</definedName>
    <definedName name="Print_Area_MI">#REF!</definedName>
    <definedName name="PRINT2">#REF!</definedName>
    <definedName name="QTD">[7]Serviços!$E$7</definedName>
    <definedName name="Recalque">#REF!</definedName>
    <definedName name="rio" localSheetId="2" hidden="1">{#N/A,#N/A,FALSE,"Cronograma";#N/A,#N/A,FALSE,"Cronogr. 2"}</definedName>
    <definedName name="rio" localSheetId="1" hidden="1">{#N/A,#N/A,FALSE,"Cronograma";#N/A,#N/A,FALSE,"Cronogr. 2"}</definedName>
    <definedName name="rio" localSheetId="3" hidden="1">{#N/A,#N/A,FALSE,"Cronograma";#N/A,#N/A,FALSE,"Cronogr. 2"}</definedName>
    <definedName name="rio" hidden="1">{#N/A,#N/A,FALSE,"Cronograma";#N/A,#N/A,FALSE,"Cronogr. 2"}</definedName>
    <definedName name="s">#REF!</definedName>
    <definedName name="sadsdf">#REF!</definedName>
    <definedName name="sddddddddddd">#REF!</definedName>
    <definedName name="SDFSFS">#REF!</definedName>
    <definedName name="SENHAGT" hidden="1">"PM2CAIXA"</definedName>
    <definedName name="SINAPI_AC" hidden="1">#REF!</definedName>
    <definedName name="ss" localSheetId="2" hidden="1">{#N/A,#N/A,FALSE,"Cronograma";#N/A,#N/A,FALSE,"Cronogr. 2"}</definedName>
    <definedName name="ss" localSheetId="1" hidden="1">{#N/A,#N/A,FALSE,"Cronograma";#N/A,#N/A,FALSE,"Cronogr. 2"}</definedName>
    <definedName name="ss" localSheetId="3" hidden="1">{#N/A,#N/A,FALSE,"Cronograma";#N/A,#N/A,FALSE,"Cronogr. 2"}</definedName>
    <definedName name="ss" hidden="1">{#N/A,#N/A,FALSE,"Cronograma";#N/A,#N/A,FALSE,"Cronogr. 2"}</definedName>
    <definedName name="TABELA">'[8]PLANILHA FONTE'!$B$1:$G$290</definedName>
    <definedName name="_xlnm.Print_Titles" localSheetId="1">CRONOGRAMA!$1:$9</definedName>
    <definedName name="_xlnm.Print_Titles" localSheetId="0">ORÇAMENTO!$1:$10</definedName>
    <definedName name="truncar">[3]Serv!#REF!</definedName>
    <definedName name="vhvb">#REF!</definedName>
    <definedName name="vvvvvvvvvvvvvv">#REF!</definedName>
    <definedName name="wrn.Cronograma." localSheetId="2" hidden="1">{#N/A,#N/A,FALSE,"Cronograma";#N/A,#N/A,FALSE,"Cronogr. 2"}</definedName>
    <definedName name="wrn.Cronograma." localSheetId="1" hidden="1">{#N/A,#N/A,FALSE,"Cronograma";#N/A,#N/A,FALSE,"Cronogr. 2"}</definedName>
    <definedName name="wrn.Cronograma." localSheetId="3" hidden="1">{#N/A,#N/A,FALSE,"Cronograma";#N/A,#N/A,FALSE,"Cronogr. 2"}</definedName>
    <definedName name="wrn.Cronograma." hidden="1">{#N/A,#N/A,FALSE,"Cronograma";#N/A,#N/A,FALSE,"Cronogr. 2"}</definedName>
    <definedName name="wrn.GERAL." localSheetId="2" hidden="1">{#N/A,#N/A,FALSE,"ET-CAPA";#N/A,#N/A,FALSE,"ET-PAG1";#N/A,#N/A,FALSE,"ET-PAG2";#N/A,#N/A,FALSE,"ET-PAG3";#N/A,#N/A,FALSE,"ET-PAG4";#N/A,#N/A,FALSE,"ET-PAG5"}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localSheetId="3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5" l="1"/>
  <c r="F45" i="5"/>
  <c r="D45" i="5"/>
  <c r="C45" i="5"/>
  <c r="G37" i="5"/>
  <c r="F37" i="5"/>
  <c r="D37" i="5"/>
  <c r="D48" i="5" s="1"/>
  <c r="C37" i="5"/>
  <c r="G24" i="5"/>
  <c r="F24" i="5"/>
  <c r="D24" i="5"/>
  <c r="C24" i="5"/>
  <c r="A9" i="5"/>
  <c r="A8" i="5"/>
  <c r="A7" i="5"/>
  <c r="A6" i="5"/>
  <c r="E44" i="4"/>
  <c r="D44" i="4"/>
  <c r="C44" i="4"/>
  <c r="B44" i="4"/>
  <c r="G42" i="4"/>
  <c r="D41" i="4"/>
  <c r="C41" i="4"/>
  <c r="C42" i="4" s="1"/>
  <c r="B41" i="4"/>
  <c r="G39" i="4"/>
  <c r="C38" i="4"/>
  <c r="B38" i="4"/>
  <c r="G36" i="4"/>
  <c r="C35" i="4"/>
  <c r="E35" i="4" s="1"/>
  <c r="B35" i="4"/>
  <c r="G33" i="4"/>
  <c r="E32" i="4"/>
  <c r="C32" i="4"/>
  <c r="D32" i="4" s="1"/>
  <c r="G32" i="4" s="1"/>
  <c r="B32" i="4"/>
  <c r="G30" i="4"/>
  <c r="E29" i="4"/>
  <c r="D29" i="4"/>
  <c r="G29" i="4" s="1"/>
  <c r="C29" i="4"/>
  <c r="B29" i="4"/>
  <c r="G27" i="4"/>
  <c r="C26" i="4"/>
  <c r="E26" i="4" s="1"/>
  <c r="B26" i="4"/>
  <c r="G24" i="4"/>
  <c r="E23" i="4"/>
  <c r="C23" i="4"/>
  <c r="D23" i="4" s="1"/>
  <c r="G23" i="4" s="1"/>
  <c r="B23" i="4"/>
  <c r="G21" i="4"/>
  <c r="E20" i="4"/>
  <c r="D20" i="4"/>
  <c r="C20" i="4"/>
  <c r="B20" i="4"/>
  <c r="A20" i="4"/>
  <c r="G18" i="4"/>
  <c r="E17" i="4"/>
  <c r="D17" i="4"/>
  <c r="C17" i="4"/>
  <c r="C18" i="4" s="1"/>
  <c r="B17" i="4"/>
  <c r="A17" i="4"/>
  <c r="G15" i="4"/>
  <c r="E14" i="4"/>
  <c r="D14" i="4"/>
  <c r="C14" i="4"/>
  <c r="B14" i="4"/>
  <c r="A14" i="4"/>
  <c r="G12" i="4"/>
  <c r="E11" i="4"/>
  <c r="D11" i="4"/>
  <c r="C11" i="4"/>
  <c r="C47" i="4" s="1"/>
  <c r="B11" i="4"/>
  <c r="A11" i="4"/>
  <c r="D24" i="3"/>
  <c r="D28" i="3" s="1"/>
  <c r="F21" i="3"/>
  <c r="B8" i="3"/>
  <c r="B7" i="3"/>
  <c r="B6" i="3"/>
  <c r="F106" i="2"/>
  <c r="G106" i="2" s="1"/>
  <c r="F105" i="2"/>
  <c r="G105" i="2" s="1"/>
  <c r="F104" i="2"/>
  <c r="G104" i="2" s="1"/>
  <c r="G102" i="2" s="1"/>
  <c r="G101" i="2"/>
  <c r="F101" i="2"/>
  <c r="G100" i="2"/>
  <c r="F100" i="2"/>
  <c r="F99" i="2"/>
  <c r="G99" i="2" s="1"/>
  <c r="G98" i="2"/>
  <c r="F98" i="2"/>
  <c r="G97" i="2"/>
  <c r="F97" i="2"/>
  <c r="G96" i="2"/>
  <c r="F96" i="2"/>
  <c r="F93" i="2"/>
  <c r="G93" i="2" s="1"/>
  <c r="F92" i="2"/>
  <c r="G92" i="2" s="1"/>
  <c r="F91" i="2"/>
  <c r="G91" i="2" s="1"/>
  <c r="G90" i="2"/>
  <c r="F90" i="2"/>
  <c r="F89" i="2"/>
  <c r="G89" i="2" s="1"/>
  <c r="F88" i="2"/>
  <c r="G88" i="2" s="1"/>
  <c r="F87" i="2"/>
  <c r="G87" i="2" s="1"/>
  <c r="G86" i="2"/>
  <c r="F86" i="2"/>
  <c r="F85" i="2"/>
  <c r="G85" i="2" s="1"/>
  <c r="F84" i="2"/>
  <c r="G84" i="2" s="1"/>
  <c r="F83" i="2"/>
  <c r="G83" i="2" s="1"/>
  <c r="G82" i="2"/>
  <c r="F82" i="2"/>
  <c r="F81" i="2"/>
  <c r="G81" i="2" s="1"/>
  <c r="F80" i="2"/>
  <c r="G80" i="2" s="1"/>
  <c r="F79" i="2"/>
  <c r="G79" i="2" s="1"/>
  <c r="F76" i="2"/>
  <c r="G76" i="2" s="1"/>
  <c r="G75" i="2"/>
  <c r="F75" i="2"/>
  <c r="G74" i="2"/>
  <c r="F74" i="2"/>
  <c r="F73" i="2"/>
  <c r="G73" i="2" s="1"/>
  <c r="F72" i="2"/>
  <c r="G72" i="2" s="1"/>
  <c r="G71" i="2"/>
  <c r="F71" i="2"/>
  <c r="G70" i="2"/>
  <c r="F70" i="2"/>
  <c r="G67" i="2"/>
  <c r="F67" i="2"/>
  <c r="F66" i="2"/>
  <c r="G66" i="2" s="1"/>
  <c r="F65" i="2"/>
  <c r="G65" i="2" s="1"/>
  <c r="F64" i="2"/>
  <c r="G64" i="2" s="1"/>
  <c r="G63" i="2"/>
  <c r="F63" i="2"/>
  <c r="F62" i="2"/>
  <c r="G62" i="2" s="1"/>
  <c r="F61" i="2"/>
  <c r="G61" i="2" s="1"/>
  <c r="F59" i="2"/>
  <c r="G59" i="2" s="1"/>
  <c r="G58" i="2"/>
  <c r="F58" i="2"/>
  <c r="G55" i="2"/>
  <c r="F55" i="2"/>
  <c r="G54" i="2"/>
  <c r="F54" i="2"/>
  <c r="F53" i="2"/>
  <c r="G53" i="2" s="1"/>
  <c r="F52" i="2"/>
  <c r="G52" i="2" s="1"/>
  <c r="G51" i="2"/>
  <c r="F51" i="2"/>
  <c r="G50" i="2"/>
  <c r="F50" i="2"/>
  <c r="F49" i="2"/>
  <c r="G49" i="2" s="1"/>
  <c r="F46" i="2"/>
  <c r="G46" i="2" s="1"/>
  <c r="F45" i="2"/>
  <c r="G45" i="2" s="1"/>
  <c r="F44" i="2"/>
  <c r="G44" i="2" s="1"/>
  <c r="G43" i="2"/>
  <c r="F43" i="2"/>
  <c r="F42" i="2"/>
  <c r="G42" i="2" s="1"/>
  <c r="F41" i="2"/>
  <c r="G41" i="2" s="1"/>
  <c r="F38" i="2"/>
  <c r="G38" i="2" s="1"/>
  <c r="F37" i="2"/>
  <c r="G37" i="2" s="1"/>
  <c r="G36" i="2"/>
  <c r="F36" i="2"/>
  <c r="F33" i="2"/>
  <c r="G33" i="2" s="1"/>
  <c r="G32" i="2"/>
  <c r="F32" i="2"/>
  <c r="F31" i="2"/>
  <c r="G31" i="2" s="1"/>
  <c r="F30" i="2"/>
  <c r="G30" i="2" s="1"/>
  <c r="F27" i="2"/>
  <c r="G27" i="2" s="1"/>
  <c r="F26" i="2"/>
  <c r="G26" i="2" s="1"/>
  <c r="G25" i="2"/>
  <c r="G23" i="2" s="1"/>
  <c r="F25" i="2"/>
  <c r="F22" i="2"/>
  <c r="G22" i="2" s="1"/>
  <c r="G21" i="2"/>
  <c r="F21" i="2"/>
  <c r="F20" i="2"/>
  <c r="G20" i="2" s="1"/>
  <c r="G17" i="2"/>
  <c r="F17" i="2"/>
  <c r="F16" i="2"/>
  <c r="G16" i="2" s="1"/>
  <c r="F15" i="2"/>
  <c r="G15" i="2" s="1"/>
  <c r="G13" i="2" s="1"/>
  <c r="C48" i="5" l="1"/>
  <c r="C50" i="5" s="1"/>
  <c r="C52" i="5" s="1"/>
  <c r="F48" i="5"/>
  <c r="F50" i="5" s="1"/>
  <c r="F52" i="5" s="1"/>
  <c r="G48" i="5"/>
  <c r="G50" i="5" s="1"/>
  <c r="G52" i="5" s="1"/>
  <c r="C49" i="5"/>
  <c r="D49" i="5"/>
  <c r="D50" i="5" s="1"/>
  <c r="D52" i="5" s="1"/>
  <c r="F49" i="5"/>
  <c r="G49" i="5"/>
  <c r="C15" i="4"/>
  <c r="C30" i="4"/>
  <c r="C27" i="4"/>
  <c r="C33" i="4"/>
  <c r="C36" i="4"/>
  <c r="C45" i="4"/>
  <c r="C21" i="4"/>
  <c r="C39" i="4"/>
  <c r="G11" i="4"/>
  <c r="G14" i="4"/>
  <c r="G17" i="4"/>
  <c r="G20" i="4"/>
  <c r="C24" i="4"/>
  <c r="D38" i="4"/>
  <c r="E41" i="4"/>
  <c r="C12" i="4"/>
  <c r="D35" i="4"/>
  <c r="G35" i="4" s="1"/>
  <c r="E38" i="4"/>
  <c r="E50" i="4" s="1"/>
  <c r="E51" i="4" s="1"/>
  <c r="G41" i="4"/>
  <c r="G38" i="4"/>
  <c r="D26" i="4"/>
  <c r="G26" i="4" s="1"/>
  <c r="G77" i="2"/>
  <c r="G56" i="2"/>
  <c r="G94" i="2"/>
  <c r="G34" i="2"/>
  <c r="G18" i="2"/>
  <c r="G108" i="2" s="1"/>
  <c r="G28" i="2"/>
  <c r="G47" i="2"/>
  <c r="G68" i="2"/>
  <c r="G39" i="2"/>
  <c r="D50" i="4" l="1"/>
  <c r="D56" i="4" l="1"/>
  <c r="D51" i="4"/>
  <c r="G51" i="4" s="1"/>
  <c r="D53" i="4"/>
  <c r="G50" i="4"/>
  <c r="D54" i="4" l="1"/>
  <c r="E53" i="4"/>
  <c r="E54" i="4" s="1"/>
  <c r="G53" i="4"/>
  <c r="C48" i="4"/>
</calcChain>
</file>

<file path=xl/sharedStrings.xml><?xml version="1.0" encoding="utf-8"?>
<sst xmlns="http://schemas.openxmlformats.org/spreadsheetml/2006/main" count="404" uniqueCount="310">
  <si>
    <t>ORÇAMENTO BÁSICO</t>
  </si>
  <si>
    <t>OBRA: AMPLIAÇÃO DA ESCOLA MUNICIPAL DERMEVAL ALVES DE MIRANDA - 3ª ETAPA</t>
  </si>
  <si>
    <t>LOCALIZAÇÃO: RUA JOSÉ LUÍS DE MELO - COHAB 02 - PALMARES/PE- COORDENADAS: 8°40'33.3"S 35°35'30.7"W</t>
  </si>
  <si>
    <t>FONTES DE PREÇOS: SINAPI-PE FEVEREIRO-2024, COMPESA-PE DEZEMBRO 2023 E COMPOSIÇÕES</t>
  </si>
  <si>
    <t>DATA: JULHO/2024</t>
  </si>
  <si>
    <r>
      <rPr>
        <b/>
        <sz val="10"/>
        <rFont val="Calibri"/>
        <family val="2"/>
      </rPr>
      <t>BDI</t>
    </r>
    <r>
      <rPr>
        <b/>
        <sz val="9"/>
        <rFont val="Calibri"/>
        <family val="2"/>
      </rPr>
      <t xml:space="preserve"> (EDIFICAÇÕES) =</t>
    </r>
  </si>
  <si>
    <t>SEM DESONERAÇÃO</t>
  </si>
  <si>
    <t>ITEM</t>
  </si>
  <si>
    <t>DESCRIÇÃO</t>
  </si>
  <si>
    <t>UN.</t>
  </si>
  <si>
    <t>QUANT.</t>
  </si>
  <si>
    <t>V. UNIT. S/BDI</t>
  </si>
  <si>
    <t>V. UNIT. C/ BDI</t>
  </si>
  <si>
    <t>V. TOTAL
C/ BDI</t>
  </si>
  <si>
    <t>I</t>
  </si>
  <si>
    <t>AMPLIAÇÃO DA ESCOLA MUNICIPAL DERMEVAL ALVES DE MIRANDA 3º - ETAPA</t>
  </si>
  <si>
    <t>1.0</t>
  </si>
  <si>
    <t>SERVIÇOS PRELIMINARES</t>
  </si>
  <si>
    <t>1.1</t>
  </si>
  <si>
    <t>DEMOLIÇÃO DE ALVENARIA DE BLOCO FURADO, DE FORMA MANUAL, SEM REAPROVEITAMENTO. AF_09/2023</t>
  </si>
  <si>
    <t>M3</t>
  </si>
  <si>
    <t>1.2</t>
  </si>
  <si>
    <t>RETIRADA E RECOLOCAÇÃO DE  TELHA CERÂMICA CAPA-CANAL, COM ATÉ DUAS ÁGUAS, INCLUSO IÇAMENTO. AF_07/2019</t>
  </si>
  <si>
    <t>M2</t>
  </si>
  <si>
    <t>1.3</t>
  </si>
  <si>
    <t>RETIRADA E RECOLOCAÇÃO DE RIPA EM TELHADOS DE ATÉ 2 ÁGUAS COM TELHA CERÂMICA CAPA-CANAL</t>
  </si>
  <si>
    <t>2.0</t>
  </si>
  <si>
    <t>MOVIMENTO DE TERRA</t>
  </si>
  <si>
    <t>2.1</t>
  </si>
  <si>
    <t>ESCAVAÇÃO MANUAL DE VALA COM PROFUNDIDADE MENOR OU IGUAL A 1,30 M. AF_02/2021</t>
  </si>
  <si>
    <t>2.2</t>
  </si>
  <si>
    <t>REATERRO MANUAL DE VALAS, COM COMPACTADOR DE SOLOS DE PERCUSSÃO. AF_08/2023</t>
  </si>
  <si>
    <t>2.3</t>
  </si>
  <si>
    <t>ATERRO MANUAL DE VALAS COM SOLO ARGILO-ARENOSO. AF_08/2023</t>
  </si>
  <si>
    <t>3.0</t>
  </si>
  <si>
    <t>INFRAESTRUTURA</t>
  </si>
  <si>
    <t>3.1</t>
  </si>
  <si>
    <t>LASTRO DE CONCRETO MAGRO, APLICADO EM PISOS, LAJES SOBRE SOLO OU RADIERS. AF_08/2017</t>
  </si>
  <si>
    <t>3.2</t>
  </si>
  <si>
    <t>EXECUÇÃO DE ESTRUTURAS DE CONCRETO ARMADO, PARA EDIFICAÇÃO INSTITUCIONAL TÉRREA, FCK = 25 MPA. AF_11/2022</t>
  </si>
  <si>
    <t>2.504,82</t>
  </si>
  <si>
    <t>3.3</t>
  </si>
  <si>
    <t>IMPERMEABILIZAÇÃO COM  APLICAÇÃO DE TINTA ASFÁLTICA PARA CONCRETO, ALVENARIA, METAIS E MADEIRAS ( IGOL A, NEUTROL, OU SIMILAR ) EM DUAS DEMÃOS.</t>
  </si>
  <si>
    <t>4.0</t>
  </si>
  <si>
    <t>SUPERESTRUTURA</t>
  </si>
  <si>
    <t>4.1</t>
  </si>
  <si>
    <t>4.2</t>
  </si>
  <si>
    <t>LAJE PRÉ-MOLDADA UNIDERECIONAL, BIAPOIADA, BETA 16, ENCHIMENTO EM EPS H=12CM, VIGOTA TRELIÇADA, ESCORAMENTO EM PONTALETES DE MADEIRA, CAPEAMENTO DE 4 CM EM CONCRETO FCK 25 MPA, ALTURA TOTAL DA LAJE (ENCHIMENTO+CAPA) = (12+4) = 16 CM</t>
  </si>
  <si>
    <t>4.3</t>
  </si>
  <si>
    <t xml:space="preserve">TELA DE ACO SOLDADA NERVURADA, CA-60, Q-92, (1,48 KG/M2), DIAMETRO DO FIO = 4,2 MM, LARGURA = 2,45 X 60 M DE COMPRIMENTO, ESPACAMENTO DA MALHA = 15  X 15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</si>
  <si>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12,85</t>
  </si>
  <si>
    <t>4.4</t>
  </si>
  <si>
    <t>VERGA PRÉ-MOLDADA PARA PORTAS COM ATÉ 1,5 M DE VÃO. AF_03/2016</t>
  </si>
  <si>
    <t>M</t>
  </si>
  <si>
    <t>5.0</t>
  </si>
  <si>
    <t>PISOS</t>
  </si>
  <si>
    <t>5.1</t>
  </si>
  <si>
    <t>5.2</t>
  </si>
  <si>
    <t>CONTRAPISO EM ARGAMASSA TRAÇO 1:4 (CIMENTO E AREIA), PREPARO MECÂNICO COM BETONEIRA 400 L, APLICADO EM ÁREAS SECAS SOBRE LAJE, NÃO ADERIDO, ACABAMENTO NÃO REFORÇADO, ESPESSURA 4CM. AF_07/2021</t>
  </si>
  <si>
    <t>5.3</t>
  </si>
  <si>
    <t>PISO EM GRANILITE, MARMORITE OU GRANITINA EM AMBIENTES INTERNOS, COM ESPESSURA DE 8 MM, INCLUSO MISTURA EM BETONEIRA, COLOCAÇÃO DAS JUNTAS, APLICAÇÃO DO PISO, 4 POLIMENTOS COM POLITRIZ</t>
  </si>
  <si>
    <t>6.0</t>
  </si>
  <si>
    <t>PAREDES E REVESTIMENTOS</t>
  </si>
  <si>
    <t>6.1</t>
  </si>
  <si>
    <t>ALVENARIA DE VEDAÇÃO DE BLOCOS CERÂMICOS FURADOS NA HORIZONTAL DE 9X19X19 CM (ESPESSURA 9 CM) E ARGAMASSA DE ASSENTAMENTO COM PREPARO EM BETONEIRA. AF_12/2021</t>
  </si>
  <si>
    <t>6.2</t>
  </si>
  <si>
    <t>ALVENARIA DE TIJOLOS FURADOS ASSENTADOS E REJUNTADOS COM ARGAMASSA DE CIMENTO E AREIA NO TRAÇO 1:10 - 1 VEZ.</t>
  </si>
  <si>
    <t>6.3</t>
  </si>
  <si>
    <t>CHAPISCO APLICADO EM ALVENARIAS E ESTRUTURAS DE CONCRETO INTERNAS, COM COLHER DE PEDREIRO.  ARGAMASSA TRAÇO 1:3 COM PREPARO EM BETONEIRA 400L. AF_10/2022</t>
  </si>
  <si>
    <t>6.4</t>
  </si>
  <si>
    <t>EMBOÇO/MASSA ÚNICA, APLICADO MANUALMENTE, TRAÇO 1:2:8, EM BETONEIRA DE 400L, PAREDES INTERNAS, COM EXECUÇÃO DE TALISCAS, EDIFICAÇÃO HABITACIONAL UNIFAMILIAR (CASAS) E EDIFICAÇÃO PÚBLICA PADRÃO. AF_12/2014</t>
  </si>
  <si>
    <t>6.5</t>
  </si>
  <si>
    <t>REVESTIMENTO CERÂMICO PARA PAREDES INTERNAS COM PLACAS TIPO ESMALTADA EXTRA  DE DIMENSÕES 33X45 CM APLICADAS NA ALTURA INTEIRA DAS PAREDES. AF_02/2023_PE</t>
  </si>
  <si>
    <t>6.6</t>
  </si>
  <si>
    <t>MASSA ÚNICA, PARA RECEBIMENTO DE PINTURA, EM ARGAMASSA TRAÇO 1:2:8, PREPARO MECÂNICO COM BETONEIRA 400L, APLICADA MANUALMENTE EM TETO, ESPESSURA DE 10MM, COM EXECUÇÃO DE TALISCAS. AF_03/2015</t>
  </si>
  <si>
    <t>7.0</t>
  </si>
  <si>
    <t>PINTURA</t>
  </si>
  <si>
    <t>7.1</t>
  </si>
  <si>
    <t>APLICAÇÃO MANUAL DE FUNDO SELADOR ACRÍLICO EM PAREDES EXTERNAS DE CASAS. AF_06/2014</t>
  </si>
  <si>
    <t>7.2</t>
  </si>
  <si>
    <t>EMASSAMENTO COM MASSA LÁTEX, APLICAÇÃO EM PAREDE, UMA DEMÃO, LIXAMENTO MANUAL. AF_04/2023</t>
  </si>
  <si>
    <t>7.3</t>
  </si>
  <si>
    <t>EMASSAMENTO COM MASSA LÁTEX, APLICAÇÃO EM TETO, UMA DEMÃO, LIXAMENTO MANUAL. AF_04/2023</t>
  </si>
  <si>
    <t>7.4</t>
  </si>
  <si>
    <t>PINTURA LÁTEX ACRÍLICA STANDARD, APLICAÇÃO MANUAL EM PAREDES, DUAS DEMÃOS. AF_04/2023</t>
  </si>
  <si>
    <t>7.5</t>
  </si>
  <si>
    <t>PINTURA LÁTEX ACRÍLICA STANDARD, APLICAÇÃO MANUAL EM TETO, DUAS DEMÃOS. AF_04/2023</t>
  </si>
  <si>
    <t>7.6</t>
  </si>
  <si>
    <t>PINTURA COM TINTA ALQUÍDICA DE FUNDO (TIPO ZARCÃO) APLICADA A ROLO OU PINCEL SOBRE PERFIL METÁLICO EXECUTADO EM FÁBRICA (POR DEMÃO). AF_01/2020</t>
  </si>
  <si>
    <t>7.7</t>
  </si>
  <si>
    <t>PINTURA TINTA DE ACABAMENTO (PIGMENTADA) ESMALTE SINTÉTICO BRILHANTE EM MADEIRA, 2 DEMÃOS. AF_01/2021</t>
  </si>
  <si>
    <t>8.0</t>
  </si>
  <si>
    <t>COBERTA</t>
  </si>
  <si>
    <t>8.1</t>
  </si>
  <si>
    <t>FABRICAÇÃO E INSTALAÇÃO DE PONTALETES DE MADEIRA NÃO APARELHADA PARA TELHADOS COM ATÉ 2 ÁGUAS E COM TELHA ONDULADA DE FIBROCIMENTO, ALUMÍNIO OU PLÁSTICA EM EDIFÍCIO INSTITUCIONAL TÉRREO, INCLUSO TRANSPORTE VERTICAL. AF_07/2019</t>
  </si>
  <si>
    <t>8.2</t>
  </si>
  <si>
    <t>TELHAMENTO COM TELHA ONDULADA DE FIBROCIMENTO E = 6 MM, COM RECOBRIMENTO LATERAL DE 1/4 DE ONDA PARA TELHADO COM INCLINAÇÃO MAIOR QUE 10°, COM ATÉ 2 ÁGUAS, INCLUSO IÇAMENTO. AF_07/2019</t>
  </si>
  <si>
    <t>CALHAS EM ALVENARIA 0,40x0,20M</t>
  </si>
  <si>
    <t>8.3</t>
  </si>
  <si>
    <t>8.4</t>
  </si>
  <si>
    <t>8.5</t>
  </si>
  <si>
    <t>8.6</t>
  </si>
  <si>
    <t>IMPERMEABILIZAÇÃO DE SUPERFÍCIE COM MANTA ASFÁLTICA, UMA CAMADA, INCLUSIVE APLICAÇÃO DE PRIMER ASFÁLTICO, E=4MM. AF_09/2023</t>
  </si>
  <si>
    <t>8.7</t>
  </si>
  <si>
    <t>RUFO EM CHAPA DE AÇO GALVANIZADO NÚMERO 24, CORTE DE 25 CM, INCLUSO TRANSPORTE VERTICAL. AF_07/2019</t>
  </si>
  <si>
    <t>8.8</t>
  </si>
  <si>
    <t>TUBO PVC, SÉRIE R, ÁGUA PLUVIAL, DN 100 MM, FORNECIDO E INSTALADO EM CONDUTORES VERTICAIS DE ÁGUAS PLUVIAIS. AF_06/2022</t>
  </si>
  <si>
    <t>8.9</t>
  </si>
  <si>
    <t>JOELHO 90 GRAUS, PVC, SERIE R, ÁGUA PLUVIAL, DN 100 MM, JUNTA ELÁSTICA, FORNECIDO E INSTALADO EM CONDUTORES VERTICAIS DE ÁGUAS PLUVIAIS. AF_06/2022</t>
  </si>
  <si>
    <t>UN</t>
  </si>
  <si>
    <t>9.0</t>
  </si>
  <si>
    <t>ESQUADRIAS</t>
  </si>
  <si>
    <t>9.1</t>
  </si>
  <si>
    <t>BATENTE PARA PORTA DE MADEIRA, FIXAÇÃO COM ARGAMASSA, PADRÃO POPULAR. FORNECIMENTO E INSTALAÇÃO. AF_12/2019</t>
  </si>
  <si>
    <t>9.2</t>
  </si>
  <si>
    <t>ALIZAR DE 5X1,5CM PARA PORTA FIXADO COM PREGOS, PADRÃO MÉDIO - FORNECIMENTO E INSTALAÇÃO. AF_12/2019</t>
  </si>
  <si>
    <t>9.3</t>
  </si>
  <si>
    <t>PORTA DE MADEIRA, MACIÇA (PESADA OU SUPERPESADA), 90X210CM, ESPESSURA DE 3,5CM, INCLUSO DOBRADIÇAS - FORNECIMENTO E INSTALAÇÃO. AF_12/2019</t>
  </si>
  <si>
    <t>9.4</t>
  </si>
  <si>
    <t>FECHADURA DE EMBUTIR PARA PORTAS INTERNAS, COMPLETA, ACABAMENTO PADRÃO POPULAR, COM EXECUÇÃO DE FURO - FORNECIMENTO E INSTALAÇÃO. AF_12/2019</t>
  </si>
  <si>
    <t>9.5</t>
  </si>
  <si>
    <t>JANELA DE ALUMÍNIO DE CORRER COM 2 FOLHAS PARA VIDROS, COM VIDROS, BATENTE, ACABAMENTO COM ACETATO OU BRILHANTE E FERRAGENS. EXCLUSIVE ALIZAR E CONTRAMARCO. FORNECIMENTO E INSTALAÇÃO. AF_12/2019</t>
  </si>
  <si>
    <t>9.6</t>
  </si>
  <si>
    <t>GRADIL EM FERRO FIXADO EM VÃOS DE JANELAS, FORMADO POR BARRAS CHATAS DE 25X4,8 MM. AF_04/2019</t>
  </si>
  <si>
    <t>9.7</t>
  </si>
  <si>
    <t>PORTA DE FERRO, DE ABRIR, TIPO GRADE COM CHAPA, COM GUARNIÇÕES. AF_12/2019</t>
  </si>
  <si>
    <t>10.0</t>
  </si>
  <si>
    <t>INSTALAÇÕES HIDROSSANITÁRIAS E DRENAGEM</t>
  </si>
  <si>
    <t>10.1</t>
  </si>
  <si>
    <t>PONTO DE CONSUMO TERMINAL DE ÁGUA FRIA (SUBRAMAL) COM TUBULAÇÃO DE PVC, DN 25 MM, INSTALADO EM RAMAL DE ÁGUA, INCLUSOS RASGO E CHUMBAMENTO EM ALVENARIA. AF_12/2014</t>
  </si>
  <si>
    <t>10.2</t>
  </si>
  <si>
    <t>PONTO DE ESGOTO PARA PIA OU LAVANDERIA, INCLUSIVE TUBULAÇÕES E CONEXÕES EM PVC  RÍGIDO  SOLDÁVEIS, ATÉ A COLUNA OU O SUB-COLETOR.</t>
  </si>
  <si>
    <t>10.3</t>
  </si>
  <si>
    <t>PONTO DE ESGOTO PARA RALO SINFONADO, INCLUSIVE RALO, TUBOS E CONEXÕES ATÉ A COLUNA OU SUBCOLETOR.</t>
  </si>
  <si>
    <t>10.4</t>
  </si>
  <si>
    <t>REGISTRO DE GAVETA BRUTO, LATÃO, ROSCÁVEL, 1/2", COM ACABAMENTO E CANOPLA CROMADOS - FORNECIMENTO E INSTALAÇÃO. AF_08/2021</t>
  </si>
  <si>
    <t>10.5</t>
  </si>
  <si>
    <t>CAIXA ENTERRADA HIDRÁULICA RETANGULAR, EM ALVENARIA COM BLOCOS DE CONCRETO, DIMENSÕES INTERNAS: 0,6X0,6X0,6 M PARA REDE DE ESGOTO. AF_12/2020</t>
  </si>
  <si>
    <t>10.6</t>
  </si>
  <si>
    <t>CAIXA ENTERRADA HIDRÁULICA RETANGULAR, EM ALVENARIA COM BLOCOS DE CONCRETO, DIMENSÕES INTERNAS: 0,4X0,4X0,4 M PARA REDE DE DRENAGEM. AF_12/2020</t>
  </si>
  <si>
    <t>10.7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</si>
  <si>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</si>
  <si>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>10.8</t>
  </si>
  <si>
    <t>PONTO DE ESGOTO COM TUBO DE PVC RÍGIDO SOLDÁVEL DE Ø 100 MM (VASO SANITÁRIO)</t>
  </si>
  <si>
    <t>10.9</t>
  </si>
  <si>
    <t>VASO SANITÁRIO SIFONADO COM CAIXA ACOPLADA LOUÇA BRANCA - FORNECIMENTO E INSTALAÇÃO. AF_01/2020</t>
  </si>
  <si>
    <t>10.10</t>
  </si>
  <si>
    <t>ASSENTO SANITÁRIO CONVENCIONAL - FORNECIMENTO E INSTALACAO. AF_01/2020</t>
  </si>
  <si>
    <t>10.11</t>
  </si>
  <si>
    <t>PAPELEIRA DE PAREDE EM METAL CROMADO SEM TAMPA, INCLUSO FIXAÇÃO. AF_01/2020</t>
  </si>
  <si>
    <t>10.12</t>
  </si>
  <si>
    <t>PORTA TOALHA ROSTO EM METAL CROMADO, TIPO ARGOLA, INCLUSO FIXAÇÃO. AF_01/2020</t>
  </si>
  <si>
    <t>10.13</t>
  </si>
  <si>
    <t>BARRA DE APOIO RETA, EM ACO INOX POLIDO, COMPRIMENTO 90 CM,  FIXADA NA PAREDE - FORNECIMENTO E INSTALAÇÃO. AF_01/2020</t>
  </si>
  <si>
    <t>10.14</t>
  </si>
  <si>
    <t>CHUVEIRO ELÉTRICO COMUM CORPO PLÁSTICO, TIPO DUCHA  FORNECIMENTO E INSTALAÇÃO. AF_01/2020</t>
  </si>
  <si>
    <t>10.15</t>
  </si>
  <si>
    <t>RALO SIFONADO, PVC, DN 100 X 40 MM, JUNTA SOLDÁVEL, FORNECIDO E INSTALADO EM RAMAL DE DESCARGA OU EM RAMAL DE ESGOTO SANITÁRIO. AF_08/2022</t>
  </si>
  <si>
    <t>11.0</t>
  </si>
  <si>
    <t>INSTALAÇÕES ELÉTRICAS</t>
  </si>
  <si>
    <t>11.1</t>
  </si>
  <si>
    <t>PONTO DE INTERRUPTOR SIMPLES, CAIXA RETANGULAR 4" X 2", ELETRODUTO DE PVC FLEXÍVEL CORRUGADO DE 25 MM (3/4"), CABO DE COBRE ANTI-CHAMA DE 2,5 MM², RASGO, QUEBRA E CHUMBAMENTO</t>
  </si>
  <si>
    <t>11.2</t>
  </si>
  <si>
    <t>PONTO DE ILUMINAÇÃO INSTALADO EM TETO OU FORRO, COM ELETRODUTO DE PVC FLEXÍVEL CORRUGADO DE 25 MM (3/4"), CABO DE COBRE ANTI-CHAMA DE 2,5 MM²</t>
  </si>
  <si>
    <t>11.3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</si>
  <si>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</si>
  <si>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>11.4</t>
  </si>
  <si>
    <t>COMPOSIÇÃO PARAMÉTRICA DE PONTO ELÉTRICO DE TOMADA DE USO ESPECÍFICO 2P+T (20A/250V) EM EDIFÍCIO RESIDENCIAL COM ELETRODUTO EMBUTIDO EM RASGOS NAS PAREDES, INCLUSO TOMADA, ELETRODUTO, CABO, RASGO, QUEBRA E CHUMBAMENTO (EXCETO CHUVEIRO). AF_11/2022</t>
  </si>
  <si>
    <t>11.5</t>
  </si>
  <si>
    <t>LUMINARIA DE TETO PLAFON/PLAFONIER EM PLASTICO COM BASE E27, POTENCIA MAXIMA 60 W (NAO INCLUI LAMPADA)</t>
  </si>
  <si>
    <t>7,36</t>
  </si>
  <si>
    <t>11.6</t>
  </si>
  <si>
    <t>LÂMPADA COMPACTA DE LED 10 W, BASE E27 - FORNECIMENTO E INSTALAÇÃO. AF_02/2020</t>
  </si>
  <si>
    <t>12.0</t>
  </si>
  <si>
    <t>PAVIMENTAÇÃO ÁREA EXTERNA</t>
  </si>
  <si>
    <t>12.1</t>
  </si>
  <si>
    <t xml:space="preserve">REGULARIZAÇÃO MANUAL </t>
  </si>
  <si>
    <t>12.2</t>
  </si>
  <si>
    <t>ASSENTAMENTO DE GUIA (MEIO-FIO) EM TRECHO RETO, CONFECCIONADA EM CONCRETO PRÉ-FABRICADO, DIMENSÕES 100X15X13X30 CM (COMPRIMENTO X BASE INFERIOR X BASE SUPERIOR X ALTURA). AF_01/2024</t>
  </si>
  <si>
    <t>12.3</t>
  </si>
  <si>
    <t>EXECUÇÃO DE PASSEIO EM PISO INTERTRAVADO, COM BLOCO RETANGULAR COR NATURAL DE 20 X 10 CM, ESPESSURA 6 CM. AF_10/2022</t>
  </si>
  <si>
    <t>TOTAL GERAL (R$)</t>
  </si>
  <si>
    <t>COMPOSIÇÃO DE BDI PARA SERVIÇOS GERAIS DE EDIFICAÇÕES</t>
  </si>
  <si>
    <t>BONIFICAÇÃO E DESPESAS INDIRETAS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</si>
  <si>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</si>
  <si>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</si>
  <si>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</si>
  <si>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</si>
  <si>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</si>
  <si>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</si>
  <si>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>med</t>
  </si>
  <si>
    <r>
      <t xml:space="preserve">De </t>
    </r>
    <r>
      <rPr>
        <b/>
        <sz val="10"/>
        <color theme="1"/>
        <rFont val="Century Gothic"/>
        <family val="2"/>
      </rPr>
      <t>3,00%</t>
    </r>
    <r>
      <rPr>
        <sz val="10"/>
        <color theme="1"/>
        <rFont val="Century Gothic"/>
        <family val="2"/>
      </rPr>
      <t xml:space="preserve"> até </t>
    </r>
    <r>
      <rPr>
        <b/>
        <sz val="10"/>
        <color theme="1"/>
        <rFont val="Century Gothic"/>
        <family val="2"/>
      </rPr>
      <t>5,50%</t>
    </r>
    <r>
      <rPr>
        <sz val="10"/>
        <color theme="1"/>
        <rFont val="Century Gothic"/>
        <family val="2"/>
      </rPr>
      <t xml:space="preserve">; médio = </t>
    </r>
    <r>
      <rPr>
        <b/>
        <sz val="10"/>
        <color theme="1"/>
        <rFont val="Century Gothic"/>
        <family val="2"/>
      </rPr>
      <t>4,00%</t>
    </r>
  </si>
  <si>
    <t xml:space="preserve">Taxa de Despesas Financeiras </t>
  </si>
  <si>
    <t>DF</t>
  </si>
  <si>
    <r>
      <t xml:space="preserve">De </t>
    </r>
    <r>
      <rPr>
        <b/>
        <sz val="10"/>
        <color theme="1"/>
        <rFont val="Century Gothic"/>
        <family val="2"/>
      </rPr>
      <t>0,59%</t>
    </r>
    <r>
      <rPr>
        <sz val="10"/>
        <color theme="1"/>
        <rFont val="Century Gothic"/>
        <family val="2"/>
      </rPr>
      <t xml:space="preserve"> até </t>
    </r>
    <r>
      <rPr>
        <b/>
        <sz val="10"/>
        <color theme="1"/>
        <rFont val="Century Gothic"/>
        <family val="2"/>
      </rPr>
      <t>1,39%</t>
    </r>
    <r>
      <rPr>
        <sz val="10"/>
        <color theme="1"/>
        <rFont val="Century Gothic"/>
        <family val="2"/>
      </rPr>
      <t xml:space="preserve">; médio = </t>
    </r>
    <r>
      <rPr>
        <b/>
        <sz val="10"/>
        <color theme="1"/>
        <rFont val="Century Gothic"/>
        <family val="2"/>
      </rPr>
      <t>1,23%</t>
    </r>
  </si>
  <si>
    <t>Taxa de Risco</t>
  </si>
  <si>
    <t>R</t>
  </si>
  <si>
    <r>
      <t xml:space="preserve">De </t>
    </r>
    <r>
      <rPr>
        <b/>
        <sz val="10"/>
        <color theme="1"/>
        <rFont val="Century Gothic"/>
        <family val="2"/>
      </rPr>
      <t>0,97%</t>
    </r>
    <r>
      <rPr>
        <sz val="10"/>
        <color theme="1"/>
        <rFont val="Century Gothic"/>
        <family val="2"/>
      </rPr>
      <t xml:space="preserve"> até </t>
    </r>
    <r>
      <rPr>
        <b/>
        <sz val="10"/>
        <color theme="1"/>
        <rFont val="Century Gothic"/>
        <family val="2"/>
      </rPr>
      <t>1,27%</t>
    </r>
    <r>
      <rPr>
        <sz val="10"/>
        <color theme="1"/>
        <rFont val="Century Gothic"/>
        <family val="2"/>
      </rPr>
      <t xml:space="preserve">; médio = </t>
    </r>
    <r>
      <rPr>
        <b/>
        <sz val="10"/>
        <color theme="1"/>
        <rFont val="Century Gothic"/>
        <family val="2"/>
      </rPr>
      <t>1,27%</t>
    </r>
  </si>
  <si>
    <t>Taxa de Seguro e Taxa de Garantia</t>
  </si>
  <si>
    <t>S + G</t>
  </si>
  <si>
    <t>*med=min</t>
  </si>
  <si>
    <r>
      <t xml:space="preserve">De </t>
    </r>
    <r>
      <rPr>
        <b/>
        <sz val="10"/>
        <color theme="1"/>
        <rFont val="Century Gothic"/>
        <family val="2"/>
      </rPr>
      <t>0,80%</t>
    </r>
    <r>
      <rPr>
        <sz val="10"/>
        <color theme="1"/>
        <rFont val="Century Gothic"/>
        <family val="2"/>
      </rPr>
      <t xml:space="preserve"> até </t>
    </r>
    <r>
      <rPr>
        <b/>
        <sz val="10"/>
        <color theme="1"/>
        <rFont val="Century Gothic"/>
        <family val="2"/>
      </rPr>
      <t>1,00%</t>
    </r>
    <r>
      <rPr>
        <sz val="10"/>
        <color theme="1"/>
        <rFont val="Century Gothic"/>
        <family val="2"/>
      </rPr>
      <t xml:space="preserve">; médio = </t>
    </r>
    <r>
      <rPr>
        <b/>
        <sz val="10"/>
        <color theme="1"/>
        <rFont val="Century Gothic"/>
        <family val="2"/>
      </rPr>
      <t>0,80%</t>
    </r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</si>
  <si>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</si>
  <si>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</si>
  <si>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</si>
  <si>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</si>
  <si>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</si>
  <si>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</si>
  <si>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</si>
  <si>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 xml:space="preserve">Taxa de Tributos (Soma dos itens COFINS, ISS, PIS e CPRB) </t>
  </si>
  <si>
    <t>Taxa de Lucro</t>
  </si>
  <si>
    <t>L</t>
  </si>
  <si>
    <t>min-med</t>
  </si>
  <si>
    <r>
      <t xml:space="preserve">De </t>
    </r>
    <r>
      <rPr>
        <b/>
        <sz val="10"/>
        <color theme="1"/>
        <rFont val="Century Gothic"/>
        <family val="2"/>
      </rPr>
      <t>6,16%</t>
    </r>
    <r>
      <rPr>
        <sz val="10"/>
        <color theme="1"/>
        <rFont val="Century Gothic"/>
        <family val="2"/>
      </rPr>
      <t xml:space="preserve"> até </t>
    </r>
    <r>
      <rPr>
        <b/>
        <sz val="10"/>
        <color theme="1"/>
        <rFont val="Century Gothic"/>
        <family val="2"/>
      </rPr>
      <t>8,96%</t>
    </r>
    <r>
      <rPr>
        <sz val="10"/>
        <color theme="1"/>
        <rFont val="Century Gothic"/>
        <family val="2"/>
      </rPr>
      <t xml:space="preserve">; médio = </t>
    </r>
    <r>
      <rPr>
        <b/>
        <sz val="10"/>
        <color theme="1"/>
        <rFont val="Century Gothic"/>
        <family val="2"/>
      </rPr>
      <t>7,40%</t>
    </r>
  </si>
  <si>
    <t>BDI Resultante</t>
  </si>
  <si>
    <t>(BDI padrão Edificações com CPRB considerando M.O. de 40%)</t>
  </si>
  <si>
    <r>
      <t xml:space="preserve">De </t>
    </r>
    <r>
      <rPr>
        <b/>
        <sz val="10"/>
        <color theme="1"/>
        <rFont val="Century Gothic"/>
        <family val="2"/>
      </rPr>
      <t>20,34%</t>
    </r>
    <r>
      <rPr>
        <sz val="10"/>
        <color theme="1"/>
        <rFont val="Century Gothic"/>
        <family val="2"/>
      </rPr>
      <t xml:space="preserve"> até </t>
    </r>
    <r>
      <rPr>
        <b/>
        <sz val="10"/>
        <color theme="1"/>
        <rFont val="Century Gothic"/>
        <family val="2"/>
      </rPr>
      <t>25,00%</t>
    </r>
    <r>
      <rPr>
        <sz val="10"/>
        <color theme="1"/>
        <rFont val="Century Gothic"/>
        <family val="2"/>
      </rPr>
      <t xml:space="preserve">; médio = </t>
    </r>
    <r>
      <rPr>
        <b/>
        <sz val="10"/>
        <color theme="1"/>
        <rFont val="Century Gothic"/>
        <family val="2"/>
      </rPr>
      <t>22,12%</t>
    </r>
  </si>
  <si>
    <t>Fórmula do BDI conforme Acórdão TCU 2622/2013-P:</t>
  </si>
  <si>
    <t>Obs.:</t>
  </si>
  <si>
    <t>Os custos indiretos são decorrentes da estrutura da obra e da empresa e que não podem ser atribuídos diretamente à execução de um dado serviço.</t>
  </si>
  <si>
    <t xml:space="preserve">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</t>
  </si>
  <si>
    <t xml:space="preserve">    Os custos indiretos que mais afetam a construção estão a seguir identificados, entretanto, o engenheiro de custos deve analisar em cada caso sua validade. </t>
  </si>
  <si>
    <t>1. Acompanhar a questão, pois existe a possibilidade da Lei da Desoneração vencer ou ser revogada.</t>
  </si>
  <si>
    <t xml:space="preserve">Obs.: </t>
  </si>
  <si>
    <t>2. As atividades incluídas na desoneração são as relativas aos grupos 412, 432, 433 e 439 da CNAE 2.0</t>
  </si>
  <si>
    <t>(*) Todas as taxas adotadas estão na faixa admissível do Acórdão 2622/2013-P do TCU.</t>
  </si>
  <si>
    <t>(**) A alíquota de ISS no Município de Palmares/PE é de 5% sobre os custos de mão de obra. 
Considerou-se para todos os serviços uma proporção de 40% de mão de obra, de modo que a taxa de ISS a incidir sobre os custos unitários dos itens será de 5% x 40% = 2,00%.</t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</si>
  <si>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NÃO foi considerada a opção pela contribuição substitutiva, sendo portanto necessário utilizar tabelas de custos </t>
    </r>
    <r>
      <rPr>
        <u/>
        <sz val="11"/>
        <color theme="1"/>
        <rFont val="Century Gothic"/>
        <family val="2"/>
      </rPr>
      <t>NÃO</t>
    </r>
    <r>
      <rPr>
        <sz val="11"/>
        <color theme="1"/>
        <rFont val="Century Gothic"/>
        <family val="2"/>
      </rPr>
      <t xml:space="preserve"> </t>
    </r>
    <r>
      <rPr>
        <u/>
        <sz val="11"/>
        <color theme="1"/>
        <rFont val="Century Gothic"/>
        <family val="2"/>
      </rPr>
      <t>DESONERADAS</t>
    </r>
    <r>
      <rPr>
        <sz val="11"/>
        <color theme="1"/>
        <rFont val="Century Gothic"/>
        <family val="2"/>
      </rPr>
      <t xml:space="preserve"> para elaboração do orçamento básico.</t>
    </r>
  </si>
  <si>
    <t>CRONOGRAMA FÍSICO-FINANCEIRO</t>
  </si>
  <si>
    <t>LOCALIZAÇÃO: RUA JOSÉ LUÍS DE MELO - COHAB 02 - PALMARES/PE</t>
  </si>
  <si>
    <t>ETAPA</t>
  </si>
  <si>
    <t>SERVIÇO</t>
  </si>
  <si>
    <t>TOTAL ETAPA (R$)</t>
  </si>
  <si>
    <t>MÊS/ DESEMBOLSO</t>
  </si>
  <si>
    <t>1º MÊS</t>
  </si>
  <si>
    <t>2º MÊS</t>
  </si>
  <si>
    <t>TOTAL (R$):</t>
  </si>
  <si>
    <t>TOTAIS PARCIAIS (R$):</t>
  </si>
  <si>
    <t>TOTAIS ACUMULADOS (R$):</t>
  </si>
  <si>
    <t>MEDIA/MÊS</t>
  </si>
  <si>
    <t>TOTAL GERAL:</t>
  </si>
  <si>
    <t>COMPOSIÇÃO DE ENCARGOS SOCIAIS SOBRE A MÃO DE OBRA</t>
  </si>
  <si>
    <t>ESTADO DE PERNAMBUCO</t>
  </si>
  <si>
    <t>(FONTE: SINAPI-PE)</t>
  </si>
  <si>
    <t>CÓDIGO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</si>
  <si>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</si>
  <si>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</si>
  <si>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</si>
  <si>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</si>
  <si>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</si>
  <si>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</si>
  <si>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</si>
  <si>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</si>
  <si>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</si>
  <si>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</si>
  <si>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</si>
  <si>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</si>
  <si>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</si>
  <si>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</si>
  <si>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</si>
  <si>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</si>
  <si>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</si>
  <si>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</si>
  <si>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</si>
  <si>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</si>
  <si>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</si>
  <si>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</si>
  <si>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</si>
  <si>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</si>
  <si>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</si>
  <si>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</si>
  <si>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</si>
  <si>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</si>
  <si>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</si>
  <si>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</si>
  <si>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</si>
  <si>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</si>
  <si>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</si>
  <si>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</si>
  <si>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</si>
  <si>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</si>
  <si>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</si>
  <si>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</si>
  <si>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</si>
  <si>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</si>
  <si>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</si>
  <si>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</si>
  <si>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</si>
  <si>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</si>
  <si>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</si>
  <si>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</si>
  <si>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</si>
  <si>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</si>
  <si>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</si>
  <si>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</si>
  <si>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</si>
  <si>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</si>
  <si>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</si>
  <si>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</si>
  <si>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</si>
  <si>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</si>
  <si>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</si>
  <si>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</si>
  <si>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</si>
  <si>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</si>
  <si>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</si>
  <si>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</si>
  <si>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
e Reincidência do FGTS sobre Aviso Prévio Indenizado</t>
  </si>
  <si>
    <t>D</t>
  </si>
  <si>
    <t>TOTAL GERAL (A+B+C+D)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</si>
</sst>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\ #,##0.00"/>
    <numFmt numFmtId="165" formatCode="0.000"/>
    <numFmt numFmtId="166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b/>
      <sz val="10"/>
      <color rgb="FFFF0000"/>
      <name val="Century Gothic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color rgb="FFFF0000"/>
      <name val="Century Gothic"/>
      <family val="2"/>
    </font>
    <font>
      <sz val="11"/>
      <color rgb="FFFF0000"/>
      <name val="Century Gothic"/>
      <family val="2"/>
    </font>
    <font>
      <sz val="10"/>
      <name val="Arial"/>
      <family val="2"/>
    </font>
    <font>
      <b/>
      <sz val="12"/>
      <color rgb="FFFF0000"/>
      <name val="Century Gothic"/>
      <family val="2"/>
    </font>
    <font>
      <b/>
      <sz val="10"/>
      <color rgb="FFC00000"/>
      <name val="Century Gothic"/>
      <family val="2"/>
    </font>
    <font>
      <sz val="10"/>
      <color rgb="FFC00000"/>
      <name val="Century Gothic"/>
      <family val="2"/>
    </font>
    <font>
      <sz val="11"/>
      <color rgb="FFC00000"/>
      <name val="Century Gothic"/>
      <family val="2"/>
    </font>
    <font>
      <b/>
      <sz val="11"/>
      <name val="Century Gothic"/>
      <family val="2"/>
    </font>
    <font>
      <b/>
      <sz val="11"/>
      <color rgb="FFC00000"/>
      <name val="Century Gothic"/>
      <family val="2"/>
    </font>
    <font>
      <b/>
      <sz val="11"/>
      <color rgb="FFFF000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u/>
      <sz val="14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2"/>
      <color theme="1"/>
      <name val="Century Gothic"/>
      <family val="2"/>
    </font>
    <font>
      <b/>
      <u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sz val="5"/>
      <color theme="1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i/>
      <sz val="10"/>
      <color theme="1"/>
      <name val="Century Gothic"/>
      <family val="2"/>
    </font>
    <font>
      <sz val="11"/>
      <color theme="1"/>
      <name val="Calibri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6"/>
      <name val="Century Gothic"/>
      <family val="2"/>
    </font>
    <font>
      <i/>
      <sz val="10"/>
      <color rgb="FFC0000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5" tint="0.79998168889431442"/>
        <bgColor rgb="FFDDD9C3"/>
      </patternFill>
    </fill>
    <fill>
      <patternFill patternType="solid">
        <fgColor theme="7" tint="0.79998168889431442"/>
        <bgColor rgb="FFEAF1D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rgb="FFFBD4B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FBD4B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4" tint="0.79998168889431442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rgb="FFD6E3B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6" tint="0.79998168889431442"/>
        <bgColor rgb="FFEAF1D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3" fillId="0" borderId="0"/>
    <xf numFmtId="9" fontId="40" fillId="0" borderId="0" applyFont="0" applyFill="0" applyBorder="0" applyAlignment="0" applyProtection="0"/>
  </cellStyleXfs>
  <cellXfs count="295">
    <xf numFmtId="0" fontId="0" fillId="0" borderId="0" xfId="0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2" fontId="5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vertical="center"/>
    </xf>
    <xf numFmtId="10" fontId="9" fillId="2" borderId="3" xfId="2" applyNumberFormat="1" applyFont="1" applyFill="1" applyBorder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10" fontId="5" fillId="4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4" fontId="5" fillId="6" borderId="9" xfId="1" applyNumberFormat="1" applyFont="1" applyFill="1" applyBorder="1" applyAlignment="1">
      <alignment horizontal="center" vertical="center"/>
    </xf>
    <xf numFmtId="4" fontId="5" fillId="7" borderId="9" xfId="1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left" vertical="center"/>
    </xf>
    <xf numFmtId="4" fontId="5" fillId="0" borderId="10" xfId="1" applyNumberFormat="1" applyFont="1" applyBorder="1" applyAlignment="1">
      <alignment horizontal="center" vertical="center"/>
    </xf>
    <xf numFmtId="4" fontId="5" fillId="4" borderId="8" xfId="1" applyNumberFormat="1" applyFont="1" applyFill="1" applyBorder="1" applyAlignment="1">
      <alignment horizontal="center" vertical="center"/>
    </xf>
    <xf numFmtId="4" fontId="5" fillId="4" borderId="0" xfId="1" applyNumberFormat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6" fillId="8" borderId="0" xfId="1" applyFont="1" applyFill="1"/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4" fontId="4" fillId="0" borderId="11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horizontal="center" vertical="center"/>
    </xf>
    <xf numFmtId="4" fontId="5" fillId="9" borderId="11" xfId="1" applyNumberFormat="1" applyFont="1" applyFill="1" applyBorder="1" applyAlignment="1">
      <alignment horizontal="center" vertical="center"/>
    </xf>
    <xf numFmtId="49" fontId="5" fillId="9" borderId="11" xfId="1" applyNumberFormat="1" applyFont="1" applyFill="1" applyBorder="1" applyAlignment="1">
      <alignment horizontal="center" vertical="center"/>
    </xf>
    <xf numFmtId="0" fontId="5" fillId="9" borderId="11" xfId="1" applyFont="1" applyFill="1" applyBorder="1" applyAlignment="1">
      <alignment horizontal="left" vertical="center"/>
    </xf>
    <xf numFmtId="0" fontId="5" fillId="9" borderId="11" xfId="1" applyFont="1" applyFill="1" applyBorder="1" applyAlignment="1">
      <alignment horizontal="center" vertical="center"/>
    </xf>
    <xf numFmtId="49" fontId="5" fillId="9" borderId="0" xfId="1" applyNumberFormat="1" applyFont="1" applyFill="1" applyAlignment="1">
      <alignment horizontal="left" vertical="center"/>
    </xf>
    <xf numFmtId="4" fontId="5" fillId="10" borderId="11" xfId="1" applyNumberFormat="1" applyFont="1" applyFill="1" applyBorder="1" applyAlignment="1">
      <alignment horizontal="center" vertical="center"/>
    </xf>
    <xf numFmtId="4" fontId="5" fillId="9" borderId="0" xfId="1" applyNumberFormat="1" applyFont="1" applyFill="1" applyAlignment="1">
      <alignment horizontal="center" vertical="center"/>
    </xf>
    <xf numFmtId="0" fontId="5" fillId="9" borderId="0" xfId="1" applyFont="1" applyFill="1" applyAlignment="1">
      <alignment vertical="center"/>
    </xf>
    <xf numFmtId="0" fontId="6" fillId="11" borderId="0" xfId="1" applyFont="1" applyFill="1"/>
    <xf numFmtId="49" fontId="5" fillId="10" borderId="11" xfId="1" applyNumberFormat="1" applyFont="1" applyFill="1" applyBorder="1" applyAlignment="1">
      <alignment horizontal="center" vertical="center"/>
    </xf>
    <xf numFmtId="0" fontId="5" fillId="10" borderId="11" xfId="1" applyFont="1" applyFill="1" applyBorder="1" applyAlignment="1">
      <alignment horizontal="right" vertical="center"/>
    </xf>
    <xf numFmtId="0" fontId="5" fillId="10" borderId="11" xfId="1" applyFont="1" applyFill="1" applyBorder="1" applyAlignment="1">
      <alignment horizontal="center" vertical="center"/>
    </xf>
    <xf numFmtId="4" fontId="4" fillId="10" borderId="11" xfId="1" applyNumberFormat="1" applyFont="1" applyFill="1" applyBorder="1" applyAlignment="1">
      <alignment horizontal="center" vertical="center"/>
    </xf>
    <xf numFmtId="0" fontId="4" fillId="10" borderId="0" xfId="1" applyFont="1" applyFill="1" applyAlignment="1">
      <alignment horizontal="left" vertical="center"/>
    </xf>
    <xf numFmtId="4" fontId="5" fillId="12" borderId="11" xfId="1" applyNumberFormat="1" applyFont="1" applyFill="1" applyBorder="1" applyAlignment="1">
      <alignment horizontal="center" vertical="center"/>
    </xf>
    <xf numFmtId="4" fontId="5" fillId="10" borderId="0" xfId="1" applyNumberFormat="1" applyFont="1" applyFill="1" applyAlignment="1">
      <alignment horizontal="center" vertical="center"/>
    </xf>
    <xf numFmtId="4" fontId="4" fillId="10" borderId="0" xfId="1" applyNumberFormat="1" applyFont="1" applyFill="1" applyAlignment="1">
      <alignment horizontal="center" vertical="center"/>
    </xf>
    <xf numFmtId="0" fontId="4" fillId="10" borderId="0" xfId="1" applyFont="1" applyFill="1" applyAlignment="1">
      <alignment vertical="center"/>
    </xf>
    <xf numFmtId="0" fontId="6" fillId="10" borderId="0" xfId="1" applyFont="1" applyFill="1"/>
    <xf numFmtId="49" fontId="5" fillId="12" borderId="11" xfId="1" applyNumberFormat="1" applyFont="1" applyFill="1" applyBorder="1" applyAlignment="1">
      <alignment horizontal="center" vertical="center"/>
    </xf>
    <xf numFmtId="0" fontId="5" fillId="12" borderId="11" xfId="1" applyFont="1" applyFill="1" applyBorder="1" applyAlignment="1">
      <alignment horizontal="left" vertical="center"/>
    </xf>
    <xf numFmtId="0" fontId="5" fillId="12" borderId="11" xfId="1" applyFont="1" applyFill="1" applyBorder="1" applyAlignment="1">
      <alignment horizontal="center" vertical="center"/>
    </xf>
    <xf numFmtId="49" fontId="5" fillId="12" borderId="0" xfId="1" applyNumberFormat="1" applyFont="1" applyFill="1" applyAlignment="1">
      <alignment horizontal="left" vertical="center"/>
    </xf>
    <xf numFmtId="4" fontId="5" fillId="12" borderId="0" xfId="1" applyNumberFormat="1" applyFont="1" applyFill="1" applyAlignment="1">
      <alignment horizontal="center" vertical="center"/>
    </xf>
    <xf numFmtId="0" fontId="5" fillId="12" borderId="0" xfId="1" applyFont="1" applyFill="1" applyAlignment="1">
      <alignment vertical="center"/>
    </xf>
    <xf numFmtId="0" fontId="6" fillId="13" borderId="0" xfId="1" applyFont="1" applyFill="1"/>
    <xf numFmtId="4" fontId="5" fillId="14" borderId="11" xfId="1" applyNumberFormat="1" applyFont="1" applyFill="1" applyBorder="1" applyAlignment="1">
      <alignment horizontal="center" vertical="center"/>
    </xf>
    <xf numFmtId="0" fontId="5" fillId="14" borderId="11" xfId="1" applyFont="1" applyFill="1" applyBorder="1" applyAlignment="1">
      <alignment horizontal="center" vertical="center"/>
    </xf>
    <xf numFmtId="0" fontId="5" fillId="14" borderId="11" xfId="1" applyFont="1" applyFill="1" applyBorder="1" applyAlignment="1">
      <alignment horizontal="justify" vertical="center" wrapText="1"/>
    </xf>
    <xf numFmtId="4" fontId="4" fillId="15" borderId="11" xfId="1" applyNumberFormat="1" applyFont="1" applyFill="1" applyBorder="1" applyAlignment="1">
      <alignment horizontal="center" vertical="center"/>
    </xf>
    <xf numFmtId="4" fontId="5" fillId="16" borderId="11" xfId="1" applyNumberFormat="1" applyFont="1" applyFill="1" applyBorder="1" applyAlignment="1">
      <alignment horizontal="center" vertical="center"/>
    </xf>
    <xf numFmtId="4" fontId="4" fillId="14" borderId="11" xfId="1" applyNumberFormat="1" applyFont="1" applyFill="1" applyBorder="1" applyAlignment="1">
      <alignment horizontal="center" vertical="center"/>
    </xf>
    <xf numFmtId="0" fontId="4" fillId="14" borderId="0" xfId="1" applyFont="1" applyFill="1" applyAlignment="1">
      <alignment horizontal="left" vertical="center"/>
    </xf>
    <xf numFmtId="0" fontId="5" fillId="14" borderId="0" xfId="1" applyFont="1" applyFill="1" applyAlignment="1">
      <alignment horizontal="center" vertical="center"/>
    </xf>
    <xf numFmtId="0" fontId="4" fillId="14" borderId="0" xfId="1" applyFont="1" applyFill="1" applyAlignment="1">
      <alignment vertical="center"/>
    </xf>
    <xf numFmtId="0" fontId="5" fillId="10" borderId="0" xfId="1" applyFont="1" applyFill="1" applyAlignment="1">
      <alignment horizontal="center" vertical="center"/>
    </xf>
    <xf numFmtId="4" fontId="7" fillId="12" borderId="11" xfId="1" applyNumberFormat="1" applyFont="1" applyFill="1" applyBorder="1" applyAlignment="1">
      <alignment horizontal="center" vertical="center"/>
    </xf>
    <xf numFmtId="4" fontId="7" fillId="10" borderId="11" xfId="1" applyNumberFormat="1" applyFont="1" applyFill="1" applyBorder="1" applyAlignment="1">
      <alignment horizontal="center" vertical="center"/>
    </xf>
    <xf numFmtId="49" fontId="7" fillId="10" borderId="11" xfId="1" applyNumberFormat="1" applyFont="1" applyFill="1" applyBorder="1" applyAlignment="1">
      <alignment horizontal="center" vertical="center"/>
    </xf>
    <xf numFmtId="0" fontId="7" fillId="10" borderId="11" xfId="1" applyFont="1" applyFill="1" applyBorder="1" applyAlignment="1">
      <alignment horizontal="right" vertical="center"/>
    </xf>
    <xf numFmtId="0" fontId="7" fillId="10" borderId="11" xfId="1" applyFont="1" applyFill="1" applyBorder="1" applyAlignment="1">
      <alignment horizontal="center" vertical="center"/>
    </xf>
    <xf numFmtId="4" fontId="11" fillId="10" borderId="11" xfId="1" applyNumberFormat="1" applyFont="1" applyFill="1" applyBorder="1" applyAlignment="1">
      <alignment horizontal="center" vertical="center"/>
    </xf>
    <xf numFmtId="0" fontId="11" fillId="10" borderId="0" xfId="1" applyFont="1" applyFill="1" applyAlignment="1">
      <alignment horizontal="left" vertical="center"/>
    </xf>
    <xf numFmtId="4" fontId="7" fillId="10" borderId="0" xfId="1" applyNumberFormat="1" applyFont="1" applyFill="1" applyAlignment="1">
      <alignment horizontal="center" vertical="center"/>
    </xf>
    <xf numFmtId="4" fontId="11" fillId="10" borderId="0" xfId="1" applyNumberFormat="1" applyFont="1" applyFill="1" applyAlignment="1">
      <alignment horizontal="center" vertical="center"/>
    </xf>
    <xf numFmtId="0" fontId="11" fillId="10" borderId="0" xfId="1" applyFont="1" applyFill="1" applyAlignment="1">
      <alignment vertical="center"/>
    </xf>
    <xf numFmtId="0" fontId="12" fillId="10" borderId="0" xfId="1" applyFont="1" applyFill="1"/>
    <xf numFmtId="4" fontId="4" fillId="10" borderId="12" xfId="3" applyNumberFormat="1" applyFont="1" applyFill="1" applyBorder="1" applyAlignment="1">
      <alignment horizontal="center" vertical="center"/>
    </xf>
    <xf numFmtId="4" fontId="7" fillId="17" borderId="11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justify" vertical="center" wrapText="1"/>
    </xf>
    <xf numFmtId="4" fontId="5" fillId="17" borderId="11" xfId="1" applyNumberFormat="1" applyFont="1" applyFill="1" applyBorder="1" applyAlignment="1">
      <alignment horizontal="center" vertical="center"/>
    </xf>
    <xf numFmtId="0" fontId="4" fillId="14" borderId="0" xfId="1" applyFont="1" applyFill="1" applyAlignment="1">
      <alignment horizontal="center" vertical="center"/>
    </xf>
    <xf numFmtId="49" fontId="5" fillId="18" borderId="11" xfId="1" applyNumberFormat="1" applyFont="1" applyFill="1" applyBorder="1" applyAlignment="1">
      <alignment horizontal="center" vertical="center"/>
    </xf>
    <xf numFmtId="0" fontId="5" fillId="18" borderId="11" xfId="1" applyFont="1" applyFill="1" applyBorder="1" applyAlignment="1">
      <alignment horizontal="left" vertical="center"/>
    </xf>
    <xf numFmtId="0" fontId="5" fillId="18" borderId="11" xfId="1" applyFont="1" applyFill="1" applyBorder="1" applyAlignment="1">
      <alignment horizontal="center" vertical="center"/>
    </xf>
    <xf numFmtId="4" fontId="5" fillId="18" borderId="11" xfId="1" applyNumberFormat="1" applyFont="1" applyFill="1" applyBorder="1" applyAlignment="1">
      <alignment horizontal="center" vertical="center"/>
    </xf>
    <xf numFmtId="4" fontId="7" fillId="18" borderId="11" xfId="1" applyNumberFormat="1" applyFont="1" applyFill="1" applyBorder="1" applyAlignment="1">
      <alignment horizontal="center" vertical="center"/>
    </xf>
    <xf numFmtId="49" fontId="5" fillId="18" borderId="0" xfId="1" applyNumberFormat="1" applyFont="1" applyFill="1" applyAlignment="1">
      <alignment horizontal="left" vertical="center"/>
    </xf>
    <xf numFmtId="4" fontId="5" fillId="18" borderId="0" xfId="1" applyNumberFormat="1" applyFont="1" applyFill="1" applyAlignment="1">
      <alignment horizontal="center" vertical="center"/>
    </xf>
    <xf numFmtId="0" fontId="5" fillId="18" borderId="0" xfId="1" applyFont="1" applyFill="1" applyAlignment="1">
      <alignment vertical="center"/>
    </xf>
    <xf numFmtId="0" fontId="6" fillId="19" borderId="0" xfId="1" applyFont="1" applyFill="1"/>
    <xf numFmtId="0" fontId="5" fillId="10" borderId="11" xfId="1" applyFont="1" applyFill="1" applyBorder="1" applyAlignment="1">
      <alignment horizontal="justify" vertical="center" wrapText="1"/>
    </xf>
    <xf numFmtId="0" fontId="14" fillId="20" borderId="14" xfId="1" applyFont="1" applyFill="1" applyBorder="1" applyAlignment="1">
      <alignment vertical="center" wrapText="1"/>
    </xf>
    <xf numFmtId="0" fontId="3" fillId="20" borderId="15" xfId="1" applyFont="1" applyFill="1" applyBorder="1" applyAlignment="1">
      <alignment vertical="center" wrapText="1"/>
    </xf>
    <xf numFmtId="4" fontId="3" fillId="20" borderId="11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/>
    <xf numFmtId="4" fontId="3" fillId="3" borderId="16" xfId="1" applyNumberFormat="1" applyFont="1" applyFill="1" applyBorder="1" applyAlignment="1">
      <alignment horizontal="center" vertical="center"/>
    </xf>
    <xf numFmtId="0" fontId="5" fillId="17" borderId="11" xfId="1" applyFont="1" applyFill="1" applyBorder="1" applyAlignment="1">
      <alignment horizontal="right" vertical="center"/>
    </xf>
    <xf numFmtId="4" fontId="4" fillId="17" borderId="13" xfId="1" applyNumberFormat="1" applyFont="1" applyFill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0" fontId="18" fillId="0" borderId="0" xfId="1" applyFont="1"/>
    <xf numFmtId="164" fontId="4" fillId="0" borderId="18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9" fillId="0" borderId="0" xfId="1" applyFont="1"/>
    <xf numFmtId="0" fontId="4" fillId="0" borderId="0" xfId="1" applyFont="1"/>
    <xf numFmtId="0" fontId="15" fillId="0" borderId="0" xfId="1" applyFont="1" applyAlignment="1">
      <alignment horizontal="center"/>
    </xf>
    <xf numFmtId="0" fontId="20" fillId="0" borderId="0" xfId="1" applyFont="1"/>
    <xf numFmtId="164" fontId="17" fillId="0" borderId="0" xfId="1" applyNumberFormat="1" applyFont="1"/>
    <xf numFmtId="0" fontId="16" fillId="0" borderId="0" xfId="1" applyFont="1"/>
    <xf numFmtId="0" fontId="21" fillId="0" borderId="0" xfId="1" applyFont="1"/>
    <xf numFmtId="0" fontId="21" fillId="0" borderId="0" xfId="1" applyFont="1" applyAlignment="1">
      <alignment horizontal="center"/>
    </xf>
    <xf numFmtId="0" fontId="22" fillId="0" borderId="0" xfId="1" applyFont="1"/>
    <xf numFmtId="0" fontId="24" fillId="0" borderId="0" xfId="1" applyFont="1"/>
    <xf numFmtId="0" fontId="25" fillId="0" borderId="0" xfId="1" applyFont="1" applyAlignment="1">
      <alignment horizontal="center"/>
    </xf>
    <xf numFmtId="0" fontId="27" fillId="0" borderId="0" xfId="1" applyFont="1" applyAlignment="1">
      <alignment horizontal="center" wrapText="1"/>
    </xf>
    <xf numFmtId="0" fontId="28" fillId="0" borderId="0" xfId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0" fontId="20" fillId="0" borderId="0" xfId="1" applyFont="1" applyAlignment="1">
      <alignment wrapText="1"/>
    </xf>
    <xf numFmtId="0" fontId="28" fillId="0" borderId="0" xfId="1" applyFont="1" applyAlignment="1">
      <alignment horizontal="center"/>
    </xf>
    <xf numFmtId="0" fontId="29" fillId="21" borderId="9" xfId="1" applyFont="1" applyFill="1" applyBorder="1"/>
    <xf numFmtId="0" fontId="29" fillId="21" borderId="9" xfId="1" applyFont="1" applyFill="1" applyBorder="1" applyAlignment="1">
      <alignment horizontal="center"/>
    </xf>
    <xf numFmtId="0" fontId="28" fillId="0" borderId="9" xfId="1" applyFont="1" applyBorder="1" applyAlignment="1">
      <alignment horizontal="left"/>
    </xf>
    <xf numFmtId="0" fontId="29" fillId="0" borderId="2" xfId="1" applyFont="1" applyBorder="1"/>
    <xf numFmtId="0" fontId="29" fillId="0" borderId="2" xfId="1" applyFont="1" applyBorder="1" applyAlignment="1">
      <alignment horizontal="center"/>
    </xf>
    <xf numFmtId="0" fontId="29" fillId="0" borderId="9" xfId="1" applyFont="1" applyBorder="1"/>
    <xf numFmtId="0" fontId="29" fillId="0" borderId="9" xfId="1" applyFont="1" applyBorder="1" applyAlignment="1">
      <alignment horizontal="center"/>
    </xf>
    <xf numFmtId="10" fontId="29" fillId="22" borderId="9" xfId="1" applyNumberFormat="1" applyFont="1" applyFill="1" applyBorder="1" applyAlignment="1">
      <alignment horizontal="center"/>
    </xf>
    <xf numFmtId="0" fontId="21" fillId="0" borderId="9" xfId="1" applyFont="1" applyBorder="1"/>
    <xf numFmtId="2" fontId="20" fillId="0" borderId="9" xfId="1" applyNumberFormat="1" applyFont="1" applyBorder="1" applyAlignment="1">
      <alignment horizontal="center"/>
    </xf>
    <xf numFmtId="10" fontId="20" fillId="0" borderId="9" xfId="1" applyNumberFormat="1" applyFont="1" applyBorder="1" applyAlignment="1">
      <alignment horizontal="center"/>
    </xf>
    <xf numFmtId="0" fontId="21" fillId="0" borderId="9" xfId="1" applyFont="1" applyBorder="1" applyAlignment="1">
      <alignment vertical="center"/>
    </xf>
    <xf numFmtId="10" fontId="29" fillId="0" borderId="9" xfId="1" applyNumberFormat="1" applyFont="1" applyBorder="1" applyAlignment="1">
      <alignment horizontal="center"/>
    </xf>
    <xf numFmtId="165" fontId="30" fillId="0" borderId="0" xfId="1" applyNumberFormat="1" applyFont="1" applyAlignment="1">
      <alignment horizontal="left"/>
    </xf>
    <xf numFmtId="10" fontId="29" fillId="0" borderId="2" xfId="1" applyNumberFormat="1" applyFont="1" applyBorder="1" applyAlignment="1">
      <alignment horizontal="center"/>
    </xf>
    <xf numFmtId="0" fontId="29" fillId="23" borderId="1" xfId="1" applyFont="1" applyFill="1" applyBorder="1"/>
    <xf numFmtId="0" fontId="22" fillId="23" borderId="3" xfId="1" applyFont="1" applyFill="1" applyBorder="1" applyAlignment="1">
      <alignment horizontal="center"/>
    </xf>
    <xf numFmtId="0" fontId="5" fillId="0" borderId="0" xfId="1" applyFont="1"/>
    <xf numFmtId="0" fontId="11" fillId="0" borderId="0" xfId="1" applyFont="1" applyAlignment="1">
      <alignment horizontal="center"/>
    </xf>
    <xf numFmtId="0" fontId="31" fillId="0" borderId="0" xfId="1" applyFont="1"/>
    <xf numFmtId="0" fontId="22" fillId="0" borderId="19" xfId="1" applyFont="1" applyBorder="1"/>
    <xf numFmtId="0" fontId="22" fillId="0" borderId="20" xfId="1" applyFont="1" applyBorder="1" applyAlignment="1">
      <alignment horizontal="center"/>
    </xf>
    <xf numFmtId="0" fontId="22" fillId="0" borderId="21" xfId="1" applyFont="1" applyBorder="1" applyAlignment="1">
      <alignment horizontal="center"/>
    </xf>
    <xf numFmtId="0" fontId="28" fillId="0" borderId="0" xfId="1" applyFont="1"/>
    <xf numFmtId="0" fontId="22" fillId="0" borderId="22" xfId="1" applyFont="1" applyBorder="1"/>
    <xf numFmtId="0" fontId="22" fillId="0" borderId="0" xfId="1" applyFont="1" applyAlignment="1">
      <alignment horizontal="center"/>
    </xf>
    <xf numFmtId="0" fontId="22" fillId="0" borderId="23" xfId="1" applyFont="1" applyBorder="1" applyAlignment="1">
      <alignment horizontal="center"/>
    </xf>
    <xf numFmtId="0" fontId="22" fillId="0" borderId="24" xfId="1" applyFont="1" applyBorder="1"/>
    <xf numFmtId="0" fontId="22" fillId="0" borderId="25" xfId="1" applyFont="1" applyBorder="1" applyAlignment="1">
      <alignment horizontal="center"/>
    </xf>
    <xf numFmtId="0" fontId="22" fillId="0" borderId="26" xfId="1" applyFont="1" applyBorder="1" applyAlignment="1">
      <alignment horizontal="center"/>
    </xf>
    <xf numFmtId="0" fontId="29" fillId="0" borderId="0" xfId="1" applyFont="1"/>
    <xf numFmtId="0" fontId="34" fillId="0" borderId="0" xfId="1" applyFont="1"/>
    <xf numFmtId="0" fontId="21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0" fontId="35" fillId="0" borderId="0" xfId="1" applyFont="1"/>
    <xf numFmtId="0" fontId="28" fillId="0" borderId="0" xfId="1" applyFont="1" applyAlignment="1">
      <alignment vertical="center"/>
    </xf>
    <xf numFmtId="0" fontId="36" fillId="0" borderId="0" xfId="1" applyFont="1"/>
    <xf numFmtId="0" fontId="21" fillId="0" borderId="0" xfId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0" fontId="37" fillId="24" borderId="0" xfId="1" applyFont="1" applyFill="1" applyAlignment="1">
      <alignment horizontal="center"/>
    </xf>
    <xf numFmtId="0" fontId="28" fillId="25" borderId="0" xfId="1" applyFont="1" applyFill="1" applyAlignment="1">
      <alignment horizontal="center" vertical="center"/>
    </xf>
    <xf numFmtId="4" fontId="28" fillId="21" borderId="32" xfId="1" applyNumberFormat="1" applyFont="1" applyFill="1" applyBorder="1" applyAlignment="1">
      <alignment horizontal="center" vertical="center"/>
    </xf>
    <xf numFmtId="4" fontId="28" fillId="21" borderId="33" xfId="1" applyNumberFormat="1" applyFont="1" applyFill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11" xfId="1" applyFont="1" applyBorder="1" applyAlignment="1">
      <alignment horizontal="left" vertical="center"/>
    </xf>
    <xf numFmtId="4" fontId="28" fillId="0" borderId="11" xfId="1" applyNumberFormat="1" applyFont="1" applyBorder="1" applyAlignment="1">
      <alignment horizontal="center" vertical="center"/>
    </xf>
    <xf numFmtId="4" fontId="28" fillId="0" borderId="10" xfId="1" applyNumberFormat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2" fontId="28" fillId="26" borderId="11" xfId="1" applyNumberFormat="1" applyFont="1" applyFill="1" applyBorder="1" applyAlignment="1">
      <alignment horizontal="center" vertical="center" wrapText="1"/>
    </xf>
    <xf numFmtId="0" fontId="28" fillId="26" borderId="11" xfId="1" applyFont="1" applyFill="1" applyBorder="1" applyAlignment="1">
      <alignment horizontal="left" vertical="center"/>
    </xf>
    <xf numFmtId="4" fontId="28" fillId="26" borderId="11" xfId="1" applyNumberFormat="1" applyFont="1" applyFill="1" applyBorder="1" applyAlignment="1">
      <alignment horizontal="center" vertical="center"/>
    </xf>
    <xf numFmtId="4" fontId="28" fillId="27" borderId="11" xfId="1" applyNumberFormat="1" applyFont="1" applyFill="1" applyBorder="1" applyAlignment="1">
      <alignment horizontal="center" vertical="center"/>
    </xf>
    <xf numFmtId="0" fontId="36" fillId="13" borderId="0" xfId="1" applyFont="1" applyFill="1"/>
    <xf numFmtId="43" fontId="38" fillId="13" borderId="12" xfId="3" applyNumberFormat="1" applyFont="1" applyFill="1" applyBorder="1" applyAlignment="1">
      <alignment horizontal="center" vertical="center"/>
    </xf>
    <xf numFmtId="0" fontId="21" fillId="13" borderId="0" xfId="1" applyFont="1" applyFill="1" applyAlignment="1">
      <alignment vertical="center"/>
    </xf>
    <xf numFmtId="0" fontId="21" fillId="13" borderId="0" xfId="1" applyFont="1" applyFill="1"/>
    <xf numFmtId="10" fontId="39" fillId="2" borderId="11" xfId="1" applyNumberFormat="1" applyFont="1" applyFill="1" applyBorder="1" applyAlignment="1">
      <alignment horizontal="center" vertical="center"/>
    </xf>
    <xf numFmtId="10" fontId="30" fillId="2" borderId="11" xfId="1" applyNumberFormat="1" applyFont="1" applyFill="1" applyBorder="1" applyAlignment="1">
      <alignment horizontal="center" vertical="center"/>
    </xf>
    <xf numFmtId="10" fontId="38" fillId="28" borderId="12" xfId="4" applyNumberFormat="1" applyFont="1" applyFill="1" applyBorder="1" applyAlignment="1">
      <alignment horizontal="center" vertical="center"/>
    </xf>
    <xf numFmtId="2" fontId="28" fillId="0" borderId="11" xfId="1" applyNumberFormat="1" applyFont="1" applyBorder="1" applyAlignment="1">
      <alignment horizontal="center" vertical="center"/>
    </xf>
    <xf numFmtId="0" fontId="21" fillId="0" borderId="11" xfId="1" applyFont="1" applyBorder="1" applyAlignment="1">
      <alignment horizontal="left" vertical="center" wrapText="1"/>
    </xf>
    <xf numFmtId="2" fontId="28" fillId="26" borderId="11" xfId="1" applyNumberFormat="1" applyFont="1" applyFill="1" applyBorder="1" applyAlignment="1">
      <alignment horizontal="center" vertical="center"/>
    </xf>
    <xf numFmtId="2" fontId="28" fillId="10" borderId="11" xfId="1" applyNumberFormat="1" applyFont="1" applyFill="1" applyBorder="1" applyAlignment="1">
      <alignment horizontal="center" vertical="center"/>
    </xf>
    <xf numFmtId="0" fontId="28" fillId="10" borderId="11" xfId="1" applyFont="1" applyFill="1" applyBorder="1" applyAlignment="1">
      <alignment horizontal="left" vertical="center"/>
    </xf>
    <xf numFmtId="10" fontId="39" fillId="29" borderId="11" xfId="1" applyNumberFormat="1" applyFont="1" applyFill="1" applyBorder="1" applyAlignment="1">
      <alignment horizontal="center" vertical="center"/>
    </xf>
    <xf numFmtId="10" fontId="30" fillId="29" borderId="11" xfId="1" applyNumberFormat="1" applyFont="1" applyFill="1" applyBorder="1" applyAlignment="1">
      <alignment horizontal="center" vertical="center"/>
    </xf>
    <xf numFmtId="0" fontId="36" fillId="10" borderId="0" xfId="1" applyFont="1" applyFill="1"/>
    <xf numFmtId="10" fontId="38" fillId="10" borderId="0" xfId="4" applyNumberFormat="1" applyFont="1" applyFill="1" applyBorder="1" applyAlignment="1">
      <alignment horizontal="center" vertical="center"/>
    </xf>
    <xf numFmtId="0" fontId="21" fillId="10" borderId="0" xfId="1" applyFont="1" applyFill="1" applyAlignment="1">
      <alignment vertical="center"/>
    </xf>
    <xf numFmtId="0" fontId="21" fillId="10" borderId="0" xfId="1" applyFont="1" applyFill="1"/>
    <xf numFmtId="10" fontId="38" fillId="28" borderId="0" xfId="4" applyNumberFormat="1" applyFont="1" applyFill="1" applyBorder="1" applyAlignment="1">
      <alignment horizontal="center" vertical="center"/>
    </xf>
    <xf numFmtId="10" fontId="39" fillId="27" borderId="11" xfId="1" applyNumberFormat="1" applyFont="1" applyFill="1" applyBorder="1" applyAlignment="1">
      <alignment horizontal="center" vertical="center"/>
    </xf>
    <xf numFmtId="10" fontId="30" fillId="0" borderId="11" xfId="1" applyNumberFormat="1" applyFont="1" applyBorder="1" applyAlignment="1">
      <alignment horizontal="center" vertical="center"/>
    </xf>
    <xf numFmtId="10" fontId="30" fillId="0" borderId="0" xfId="1" applyNumberFormat="1" applyFont="1" applyAlignment="1">
      <alignment horizontal="center" vertical="center"/>
    </xf>
    <xf numFmtId="4" fontId="28" fillId="0" borderId="0" xfId="1" applyNumberFormat="1" applyFont="1" applyAlignment="1">
      <alignment horizontal="center" vertical="center"/>
    </xf>
    <xf numFmtId="4" fontId="39" fillId="27" borderId="9" xfId="1" applyNumberFormat="1" applyFont="1" applyFill="1" applyBorder="1" applyAlignment="1">
      <alignment horizontal="center" vertical="center"/>
    </xf>
    <xf numFmtId="10" fontId="39" fillId="30" borderId="9" xfId="1" applyNumberFormat="1" applyFont="1" applyFill="1" applyBorder="1" applyAlignment="1">
      <alignment horizontal="center" vertical="center"/>
    </xf>
    <xf numFmtId="4" fontId="38" fillId="31" borderId="12" xfId="3" applyNumberFormat="1" applyFont="1" applyFill="1" applyBorder="1" applyAlignment="1">
      <alignment horizontal="center"/>
    </xf>
    <xf numFmtId="166" fontId="38" fillId="31" borderId="12" xfId="3" applyNumberFormat="1" applyFont="1" applyFill="1" applyBorder="1" applyAlignment="1">
      <alignment horizontal="center"/>
    </xf>
    <xf numFmtId="0" fontId="28" fillId="32" borderId="0" xfId="1" applyFont="1" applyFill="1" applyAlignment="1">
      <alignment vertical="center"/>
    </xf>
    <xf numFmtId="0" fontId="38" fillId="0" borderId="0" xfId="1" applyFont="1"/>
    <xf numFmtId="0" fontId="38" fillId="33" borderId="0" xfId="1" applyFont="1" applyFill="1"/>
    <xf numFmtId="0" fontId="3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wrapText="1"/>
    </xf>
    <xf numFmtId="0" fontId="4" fillId="0" borderId="47" xfId="1" applyFont="1" applyBorder="1"/>
    <xf numFmtId="0" fontId="4" fillId="24" borderId="0" xfId="1" applyFont="1" applyFill="1"/>
    <xf numFmtId="0" fontId="15" fillId="0" borderId="0" xfId="1" applyFont="1"/>
    <xf numFmtId="0" fontId="5" fillId="8" borderId="8" xfId="1" applyFont="1" applyFill="1" applyBorder="1" applyAlignment="1">
      <alignment horizontal="center" wrapText="1"/>
    </xf>
    <xf numFmtId="0" fontId="5" fillId="34" borderId="8" xfId="1" applyFont="1" applyFill="1" applyBorder="1" applyAlignment="1">
      <alignment horizontal="center" wrapText="1"/>
    </xf>
    <xf numFmtId="0" fontId="5" fillId="0" borderId="8" xfId="1" applyFont="1" applyBorder="1" applyAlignment="1">
      <alignment horizontal="center"/>
    </xf>
    <xf numFmtId="0" fontId="5" fillId="0" borderId="8" xfId="1" applyFont="1" applyBorder="1"/>
    <xf numFmtId="0" fontId="5" fillId="0" borderId="49" xfId="1" applyFont="1" applyBorder="1"/>
    <xf numFmtId="0" fontId="5" fillId="13" borderId="0" xfId="1" applyFont="1" applyFill="1"/>
    <xf numFmtId="0" fontId="5" fillId="13" borderId="50" xfId="1" applyFont="1" applyFill="1" applyBorder="1"/>
    <xf numFmtId="0" fontId="5" fillId="13" borderId="41" xfId="1" applyFont="1" applyFill="1" applyBorder="1"/>
    <xf numFmtId="0" fontId="15" fillId="13" borderId="0" xfId="1" applyFont="1" applyFill="1"/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2" fontId="4" fillId="0" borderId="8" xfId="1" applyNumberFormat="1" applyFont="1" applyBorder="1" applyAlignment="1">
      <alignment horizontal="center"/>
    </xf>
    <xf numFmtId="2" fontId="4" fillId="0" borderId="49" xfId="1" applyNumberFormat="1" applyFont="1" applyBorder="1" applyAlignment="1">
      <alignment horizontal="center"/>
    </xf>
    <xf numFmtId="0" fontId="5" fillId="13" borderId="8" xfId="1" applyFont="1" applyFill="1" applyBorder="1" applyAlignment="1">
      <alignment horizontal="center"/>
    </xf>
    <xf numFmtId="2" fontId="5" fillId="13" borderId="8" xfId="1" applyNumberFormat="1" applyFont="1" applyFill="1" applyBorder="1" applyAlignment="1">
      <alignment horizontal="center"/>
    </xf>
    <xf numFmtId="2" fontId="5" fillId="13" borderId="49" xfId="1" applyNumberFormat="1" applyFont="1" applyFill="1" applyBorder="1" applyAlignment="1">
      <alignment horizontal="center"/>
    </xf>
    <xf numFmtId="0" fontId="16" fillId="13" borderId="0" xfId="1" applyFont="1" applyFill="1"/>
    <xf numFmtId="0" fontId="44" fillId="0" borderId="0" xfId="1" applyFont="1"/>
    <xf numFmtId="0" fontId="4" fillId="0" borderId="8" xfId="1" applyFont="1" applyBorder="1" applyAlignment="1">
      <alignment wrapText="1"/>
    </xf>
    <xf numFmtId="2" fontId="3" fillId="8" borderId="8" xfId="1" applyNumberFormat="1" applyFont="1" applyFill="1" applyBorder="1" applyAlignment="1">
      <alignment horizontal="center"/>
    </xf>
    <xf numFmtId="2" fontId="3" fillId="24" borderId="49" xfId="1" applyNumberFormat="1" applyFont="1" applyFill="1" applyBorder="1" applyAlignment="1">
      <alignment horizontal="center"/>
    </xf>
    <xf numFmtId="2" fontId="3" fillId="34" borderId="8" xfId="1" applyNumberFormat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2" fontId="16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right" vertical="center"/>
    </xf>
    <xf numFmtId="0" fontId="10" fillId="0" borderId="2" xfId="2" applyFont="1" applyBorder="1"/>
    <xf numFmtId="4" fontId="9" fillId="3" borderId="4" xfId="2" applyNumberFormat="1" applyFont="1" applyFill="1" applyBorder="1" applyAlignment="1">
      <alignment horizontal="center" vertical="center"/>
    </xf>
    <xf numFmtId="0" fontId="10" fillId="0" borderId="5" xfId="2" applyFont="1" applyBorder="1"/>
    <xf numFmtId="0" fontId="10" fillId="0" borderId="6" xfId="2" applyFont="1" applyBorder="1"/>
    <xf numFmtId="0" fontId="3" fillId="8" borderId="13" xfId="1" applyFont="1" applyFill="1" applyBorder="1" applyAlignment="1">
      <alignment horizontal="center" vertical="center" wrapText="1"/>
    </xf>
    <xf numFmtId="0" fontId="6" fillId="8" borderId="14" xfId="1" applyFont="1" applyFill="1" applyBorder="1"/>
    <xf numFmtId="0" fontId="28" fillId="26" borderId="4" xfId="1" applyFont="1" applyFill="1" applyBorder="1" applyAlignment="1">
      <alignment horizontal="center" vertical="center"/>
    </xf>
    <xf numFmtId="0" fontId="4" fillId="13" borderId="5" xfId="1" applyFont="1" applyFill="1" applyBorder="1"/>
    <xf numFmtId="0" fontId="4" fillId="13" borderId="6" xfId="1" applyFont="1" applyFill="1" applyBorder="1"/>
    <xf numFmtId="0" fontId="4" fillId="13" borderId="31" xfId="1" applyFont="1" applyFill="1" applyBorder="1"/>
    <xf numFmtId="0" fontId="4" fillId="13" borderId="38" xfId="1" applyFont="1" applyFill="1" applyBorder="1"/>
    <xf numFmtId="0" fontId="4" fillId="13" borderId="39" xfId="1" applyFont="1" applyFill="1" applyBorder="1"/>
    <xf numFmtId="0" fontId="41" fillId="32" borderId="1" xfId="1" applyFont="1" applyFill="1" applyBorder="1" applyAlignment="1">
      <alignment horizontal="center" vertical="center"/>
    </xf>
    <xf numFmtId="0" fontId="42" fillId="0" borderId="2" xfId="1" applyFont="1" applyBorder="1"/>
    <xf numFmtId="164" fontId="41" fillId="16" borderId="40" xfId="1" applyNumberFormat="1" applyFont="1" applyFill="1" applyBorder="1" applyAlignment="1">
      <alignment horizontal="center" vertical="center"/>
    </xf>
    <xf numFmtId="164" fontId="41" fillId="16" borderId="41" xfId="1" applyNumberFormat="1" applyFont="1" applyFill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28" fillId="22" borderId="27" xfId="1" applyFont="1" applyFill="1" applyBorder="1" applyAlignment="1">
      <alignment horizontal="center" vertical="center"/>
    </xf>
    <xf numFmtId="0" fontId="4" fillId="13" borderId="30" xfId="1" applyFont="1" applyFill="1" applyBorder="1"/>
    <xf numFmtId="0" fontId="28" fillId="22" borderId="4" xfId="1" applyFont="1" applyFill="1" applyBorder="1" applyAlignment="1">
      <alignment horizontal="center" vertical="center" wrapText="1"/>
    </xf>
    <xf numFmtId="4" fontId="28" fillId="22" borderId="28" xfId="1" applyNumberFormat="1" applyFont="1" applyFill="1" applyBorder="1" applyAlignment="1">
      <alignment horizontal="center" vertical="center"/>
    </xf>
    <xf numFmtId="4" fontId="28" fillId="22" borderId="29" xfId="1" applyNumberFormat="1" applyFont="1" applyFill="1" applyBorder="1" applyAlignment="1">
      <alignment horizontal="center" vertical="center"/>
    </xf>
    <xf numFmtId="0" fontId="28" fillId="26" borderId="34" xfId="1" applyFont="1" applyFill="1" applyBorder="1" applyAlignment="1">
      <alignment horizontal="center" vertical="center"/>
    </xf>
    <xf numFmtId="0" fontId="4" fillId="13" borderId="35" xfId="1" applyFont="1" applyFill="1" applyBorder="1"/>
    <xf numFmtId="0" fontId="4" fillId="13" borderId="36" xfId="1" applyFont="1" applyFill="1" applyBorder="1"/>
    <xf numFmtId="0" fontId="4" fillId="13" borderId="37" xfId="1" applyFont="1" applyFill="1" applyBorder="1"/>
    <xf numFmtId="0" fontId="23" fillId="0" borderId="0" xfId="1" applyFont="1" applyAlignment="1">
      <alignment horizontal="center"/>
    </xf>
    <xf numFmtId="0" fontId="22" fillId="0" borderId="0" xfId="1" applyFont="1"/>
    <xf numFmtId="0" fontId="26" fillId="0" borderId="0" xfId="1" applyFont="1" applyAlignment="1">
      <alignment horizontal="center" wrapText="1"/>
    </xf>
    <xf numFmtId="0" fontId="22" fillId="0" borderId="0" xfId="1" applyFont="1" applyAlignment="1">
      <alignment horizontal="justify" vertical="top" wrapText="1"/>
    </xf>
    <xf numFmtId="0" fontId="22" fillId="0" borderId="0" xfId="1" applyFont="1" applyAlignment="1">
      <alignment horizontal="justify" vertical="top"/>
    </xf>
    <xf numFmtId="0" fontId="3" fillId="13" borderId="40" xfId="1" applyFont="1" applyFill="1" applyBorder="1" applyAlignment="1">
      <alignment horizontal="center"/>
    </xf>
    <xf numFmtId="0" fontId="3" fillId="13" borderId="50" xfId="1" applyFont="1" applyFill="1" applyBorder="1" applyAlignment="1">
      <alignment horizontal="center"/>
    </xf>
    <xf numFmtId="0" fontId="3" fillId="13" borderId="41" xfId="1" applyFont="1" applyFill="1" applyBorder="1" applyAlignment="1">
      <alignment horizontal="center"/>
    </xf>
    <xf numFmtId="0" fontId="3" fillId="33" borderId="40" xfId="1" applyFont="1" applyFill="1" applyBorder="1" applyAlignment="1">
      <alignment horizontal="center"/>
    </xf>
    <xf numFmtId="0" fontId="3" fillId="33" borderId="41" xfId="1" applyFont="1" applyFill="1" applyBorder="1" applyAlignment="1">
      <alignment horizontal="center"/>
    </xf>
    <xf numFmtId="0" fontId="43" fillId="0" borderId="42" xfId="1" applyFont="1" applyBorder="1" applyAlignment="1">
      <alignment horizontal="center"/>
    </xf>
    <xf numFmtId="0" fontId="43" fillId="0" borderId="43" xfId="1" applyFont="1" applyBorder="1" applyAlignment="1">
      <alignment horizontal="center"/>
    </xf>
    <xf numFmtId="0" fontId="43" fillId="0" borderId="44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4" fillId="0" borderId="47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5" fillId="13" borderId="17" xfId="1" applyFont="1" applyFill="1" applyBorder="1" applyAlignment="1">
      <alignment horizontal="center" vertical="center"/>
    </xf>
    <xf numFmtId="0" fontId="5" fillId="13" borderId="18" xfId="1" applyFont="1" applyFill="1" applyBorder="1" applyAlignment="1">
      <alignment horizontal="center" vertical="center"/>
    </xf>
    <xf numFmtId="0" fontId="5" fillId="31" borderId="40" xfId="1" applyFont="1" applyFill="1" applyBorder="1" applyAlignment="1">
      <alignment horizontal="center"/>
    </xf>
    <xf numFmtId="0" fontId="5" fillId="31" borderId="41" xfId="1" applyFont="1" applyFill="1" applyBorder="1" applyAlignment="1">
      <alignment horizontal="center"/>
    </xf>
    <xf numFmtId="0" fontId="5" fillId="34" borderId="40" xfId="1" applyFont="1" applyFill="1" applyBorder="1" applyAlignment="1">
      <alignment horizontal="center"/>
    </xf>
    <xf numFmtId="0" fontId="5" fillId="34" borderId="41" xfId="1" applyFont="1" applyFill="1" applyBorder="1" applyAlignment="1">
      <alignment horizontal="center"/>
    </xf>
  </cellXfs>
  <cellStyles count="5">
    <cellStyle name="Normal" xfId="0" builtinId="0"/>
    <cellStyle name="Normal 2" xfId="1" xr:uid="{CEA87310-5DAB-4B57-B0AF-91AAF3F78A36}"/>
    <cellStyle name="Normal 2 2" xfId="2" xr:uid="{410FC24A-A1A2-4E33-A4A6-EE117F270977}"/>
    <cellStyle name="Normal_cronograma 6 meses 2 2" xfId="3" xr:uid="{EFC575AC-0842-4967-AF36-B7C9379B9760}"/>
    <cellStyle name="Porcentagem 2" xfId="4" xr:uid="{DCFD1AD4-D24F-45A5-BB70-05C3E2B938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33</xdr:row>
      <xdr:rowOff>0</xdr:rowOff>
    </xdr:from>
    <xdr:ext cx="4352925" cy="733425"/>
    <xdr:pic>
      <xdr:nvPicPr>
        <xdr:cNvPr id="2" name="image2.png">
          <a:extLst>
            <a:ext uri="{FF2B5EF4-FFF2-40B4-BE49-F238E27FC236}">
              <a16:creationId xmlns:a16="http://schemas.microsoft.com/office/drawing/2014/main" id="{11BBDF39-E811-4E55-9796-6109E8DEC2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" y="6953250"/>
          <a:ext cx="4352925" cy="7334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PALMARES\_PROJETOS\2024\04-2024%20-%203&#170;%20Etapa%20Dermeval\Or&#231;amento%20-%20Amplia&#231;&#227;o%20Escola%20Dermeval%20-%203&#170;%20Etapa%20_revJorge_01.xlsx" TargetMode="External"/><Relationship Id="rId1" Type="http://schemas.openxmlformats.org/officeDocument/2006/relationships/externalLinkPath" Target="file:///G:\Drives%20compartilhados\PALMARES\_PROJETOS\2024\04-2024%20-%203&#170;%20Etapa%20Dermeval\Or&#231;amento%20-%20Amplia&#231;&#227;o%20Escola%20Dermeval%20-%203&#170;%20Etapa%20_revJorge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  <sheetName val="Programações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  <sheetName val="Poço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  <sheetName val="INSUMOS"/>
      <sheetName val="caracteristicas 1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  <sheetName val="Mat"/>
      <sheetName val="Serv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ços"/>
      <sheetName val="Materiais"/>
      <sheetName val="Resumo"/>
      <sheetName val="Cronograma"/>
      <sheetName val="Plan1"/>
      <sheetName val="Toposolo+Schahin"/>
      <sheetName val="Toposolo"/>
      <sheetName val="Toposolo-Resumo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>
        <row r="1">
          <cell r="B1"/>
        </row>
      </sheetData>
      <sheetData sheetId="14"/>
      <sheetData sheetId="15"/>
      <sheetData sheetId="16">
        <row r="1">
          <cell r="B1"/>
        </row>
      </sheetData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ÕES"/>
      <sheetName val="MEMÓRIA - MURO DE ARRIMO"/>
      <sheetName val="MAIOR RELEVÂNCIA - ABC"/>
      <sheetName val="(COMPOSIÇÕES GERAL)"/>
      <sheetName val="(ORÇAMENTO GERAL)"/>
      <sheetName val="ORÇAMENTO"/>
      <sheetName val="MEMÓRIA"/>
      <sheetName val="CRONOGRAMA"/>
      <sheetName val="CURVA ABC"/>
      <sheetName val="CURVA ABC (2)"/>
      <sheetName val="BDI_EDIFICACOES_20,50%_SEM"/>
      <sheetName val="ENCARGOS SOCIAIS"/>
      <sheetName val="_RESUMO COMPARATIVO_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1.0</v>
          </cell>
          <cell r="D15" t="str">
            <v>SERVIÇOS PRELIMINARES</v>
          </cell>
        </row>
        <row r="35">
          <cell r="A35" t="str">
            <v>2.0</v>
          </cell>
          <cell r="D35" t="str">
            <v>MOVIMENTO DE TERRA</v>
          </cell>
        </row>
        <row r="69">
          <cell r="A69" t="str">
            <v>3.0</v>
          </cell>
          <cell r="D69" t="str">
            <v>INFRAESTRUTURA</v>
          </cell>
        </row>
        <row r="115">
          <cell r="A115" t="str">
            <v>4.0</v>
          </cell>
          <cell r="D115" t="str">
            <v>SUPERESTRUTURA</v>
          </cell>
        </row>
        <row r="164">
          <cell r="D164" t="str">
            <v>PISOS</v>
          </cell>
        </row>
        <row r="196">
          <cell r="D196" t="str">
            <v>PAREDES E REVESTIMENTOS</v>
          </cell>
        </row>
        <row r="272">
          <cell r="D272" t="str">
            <v>PINTURA</v>
          </cell>
        </row>
        <row r="362">
          <cell r="D362" t="str">
            <v>COBERTA</v>
          </cell>
        </row>
        <row r="438">
          <cell r="D438" t="str">
            <v>ESQUADRIAS</v>
          </cell>
        </row>
        <row r="481">
          <cell r="D481" t="str">
            <v>INSTALAÇÕES HIDROSSANITÁRIAS E DRENAGEM</v>
          </cell>
        </row>
        <row r="572">
          <cell r="D572" t="str">
            <v>INSTALAÇÕES ELÉTRICAS</v>
          </cell>
        </row>
      </sheetData>
      <sheetData sheetId="5">
        <row r="5">
          <cell r="A5" t="str">
            <v>OBRA: AMPLIAÇÃO DA ESCOLA MUNICIPAL DERMEVAL ALVES DE MIRANDA - 3ª ETAPA</v>
          </cell>
        </row>
        <row r="6">
          <cell r="A6" t="str">
            <v>LOCALIZAÇÃO: RUA JOSÉ LUÍS DE MELO - COHAB 02 - PALMARES/PE- COORDENADAS: 8°40'33.3"S 35°35'30.7"W</v>
          </cell>
        </row>
        <row r="7">
          <cell r="A7" t="str">
            <v>FONTES DE PREÇOS: SINAPI-PE FEVEREIRO-2024, COMPESA-PE DEZEMBRO 2023 E COMPOSIÇÕES</v>
          </cell>
        </row>
        <row r="8">
          <cell r="A8" t="str">
            <v>DATA: JULHO/2024</v>
          </cell>
        </row>
        <row r="15">
          <cell r="Q15">
            <v>610.67999999999995</v>
          </cell>
        </row>
        <row r="35">
          <cell r="Q35">
            <v>2033.72</v>
          </cell>
        </row>
        <row r="69">
          <cell r="Q69">
            <v>8013.7899999999991</v>
          </cell>
        </row>
        <row r="115">
          <cell r="Q115">
            <v>26501.699999999997</v>
          </cell>
        </row>
        <row r="164">
          <cell r="Q164">
            <v>9112.7799999999988</v>
          </cell>
        </row>
        <row r="196">
          <cell r="Q196">
            <v>31504.1</v>
          </cell>
        </row>
        <row r="272">
          <cell r="Q272">
            <v>8137.9699999999993</v>
          </cell>
        </row>
        <row r="362">
          <cell r="Q362">
            <v>11609.890000000001</v>
          </cell>
        </row>
        <row r="438">
          <cell r="Q438">
            <v>11571.880000000001</v>
          </cell>
        </row>
        <row r="481">
          <cell r="Q481">
            <v>8890.09</v>
          </cell>
        </row>
        <row r="572">
          <cell r="Q572">
            <v>4435.6000000000004</v>
          </cell>
        </row>
        <row r="631">
          <cell r="D631" t="str">
            <v>PAVIMENTAÇÃO ÁREA EXTERNA</v>
          </cell>
          <cell r="Q631">
            <v>38499.659999999996</v>
          </cell>
        </row>
      </sheetData>
      <sheetData sheetId="6" refreshError="1"/>
      <sheetData sheetId="7"/>
      <sheetData sheetId="8" refreshError="1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C733-DCD8-4D8E-8913-75EBA85D6B37}">
  <sheetPr>
    <tabColor rgb="FF99FF33"/>
    <pageSetUpPr fitToPage="1"/>
  </sheetPr>
  <dimension ref="A1:Q116"/>
  <sheetViews>
    <sheetView tabSelected="1" view="pageBreakPreview" topLeftCell="A9" zoomScaleNormal="100" zoomScaleSheetLayoutView="100" workbookViewId="0">
      <pane ySplit="780" activePane="bottomLeft"/>
      <selection activeCell="F9" sqref="F9"/>
      <selection pane="bottomLeft" activeCell="J11" sqref="J11"/>
    </sheetView>
  </sheetViews>
  <sheetFormatPr defaultColWidth="14.44140625" defaultRowHeight="13.8" x14ac:dyDescent="0.25"/>
  <cols>
    <col min="1" max="1" width="6.109375" style="101" customWidth="1"/>
    <col min="2" max="2" width="52.6640625" style="101" customWidth="1"/>
    <col min="3" max="3" width="5.33203125" style="110" customWidth="1"/>
    <col min="4" max="4" width="9.44140625" style="101" customWidth="1"/>
    <col min="5" max="5" width="9.33203125" style="113" customWidth="1"/>
    <col min="6" max="6" width="9.6640625" style="101" customWidth="1"/>
    <col min="7" max="7" width="13.5546875" style="101" customWidth="1"/>
    <col min="8" max="8" width="5.44140625" style="115" customWidth="1"/>
    <col min="9" max="9" width="12.33203125" style="112" customWidth="1"/>
    <col min="10" max="10" width="12.88671875" style="112" customWidth="1"/>
    <col min="11" max="11" width="11.44140625" style="101" customWidth="1"/>
    <col min="12" max="15" width="11.33203125" style="101" customWidth="1"/>
    <col min="16" max="17" width="9.109375" style="101" customWidth="1"/>
    <col min="18" max="16384" width="14.44140625" style="101"/>
  </cols>
  <sheetData>
    <row r="1" spans="1:17" s="4" customFormat="1" ht="15" x14ac:dyDescent="0.25">
      <c r="A1" s="240" t="s">
        <v>0</v>
      </c>
      <c r="B1" s="241"/>
      <c r="C1" s="241"/>
      <c r="D1" s="241"/>
      <c r="E1" s="241"/>
      <c r="F1" s="241"/>
      <c r="G1" s="242"/>
      <c r="H1" s="1"/>
      <c r="I1" s="2"/>
      <c r="J1" s="2"/>
      <c r="K1" s="3"/>
      <c r="L1" s="3"/>
      <c r="M1" s="3"/>
      <c r="N1" s="3"/>
      <c r="O1" s="3"/>
      <c r="P1" s="3"/>
      <c r="Q1" s="3"/>
    </row>
    <row r="2" spans="1:17" s="4" customFormat="1" x14ac:dyDescent="0.25">
      <c r="A2" s="2"/>
      <c r="B2" s="2"/>
      <c r="C2" s="2"/>
      <c r="D2" s="2"/>
      <c r="E2" s="5"/>
      <c r="F2" s="2"/>
      <c r="G2" s="6"/>
      <c r="H2" s="1"/>
      <c r="I2" s="2"/>
      <c r="J2" s="2"/>
      <c r="K2" s="3"/>
      <c r="L2" s="3"/>
      <c r="M2" s="3"/>
      <c r="N2" s="3"/>
      <c r="O2" s="3"/>
      <c r="P2" s="3"/>
      <c r="Q2" s="3"/>
    </row>
    <row r="3" spans="1:17" s="4" customFormat="1" x14ac:dyDescent="0.25">
      <c r="A3" s="7" t="s">
        <v>1</v>
      </c>
      <c r="B3" s="7"/>
      <c r="C3" s="7"/>
      <c r="D3" s="7"/>
      <c r="E3" s="8"/>
      <c r="F3" s="7"/>
      <c r="G3" s="7"/>
      <c r="H3" s="1"/>
      <c r="I3" s="2"/>
      <c r="J3" s="2"/>
      <c r="K3" s="3"/>
      <c r="L3" s="3"/>
      <c r="M3" s="3"/>
      <c r="N3" s="3"/>
      <c r="O3" s="3"/>
      <c r="P3" s="3"/>
      <c r="Q3" s="3"/>
    </row>
    <row r="4" spans="1:17" s="4" customFormat="1" x14ac:dyDescent="0.25">
      <c r="A4" s="9" t="s">
        <v>2</v>
      </c>
      <c r="B4" s="2"/>
      <c r="C4" s="2"/>
      <c r="D4" s="2"/>
      <c r="E4" s="5"/>
      <c r="F4" s="2"/>
      <c r="G4" s="6"/>
      <c r="H4" s="1"/>
      <c r="I4" s="2"/>
      <c r="J4" s="2"/>
      <c r="K4" s="3"/>
      <c r="L4" s="3"/>
      <c r="M4" s="3"/>
      <c r="N4" s="3"/>
      <c r="O4" s="3"/>
      <c r="P4" s="3"/>
      <c r="Q4" s="3"/>
    </row>
    <row r="5" spans="1:17" s="4" customFormat="1" x14ac:dyDescent="0.25">
      <c r="A5" s="9" t="s">
        <v>3</v>
      </c>
      <c r="B5" s="2"/>
      <c r="C5" s="2"/>
      <c r="D5" s="2"/>
      <c r="E5" s="5"/>
      <c r="F5" s="2"/>
      <c r="G5" s="6"/>
      <c r="H5" s="1"/>
      <c r="I5" s="2"/>
      <c r="J5" s="10"/>
      <c r="K5" s="3"/>
      <c r="L5" s="3"/>
      <c r="M5" s="3"/>
      <c r="N5" s="3"/>
      <c r="O5" s="3"/>
      <c r="P5" s="3"/>
      <c r="Q5" s="3"/>
    </row>
    <row r="6" spans="1:17" s="4" customFormat="1" x14ac:dyDescent="0.25">
      <c r="A6" s="9" t="s">
        <v>4</v>
      </c>
      <c r="B6" s="2"/>
      <c r="C6" s="2"/>
      <c r="D6" s="2"/>
      <c r="E6" s="5"/>
      <c r="F6" s="2"/>
      <c r="G6" s="6"/>
      <c r="H6" s="1"/>
      <c r="I6" s="2"/>
      <c r="J6" s="6"/>
      <c r="K6" s="11"/>
      <c r="L6" s="3"/>
      <c r="M6" s="3"/>
      <c r="N6" s="3"/>
      <c r="O6" s="3"/>
      <c r="P6" s="3"/>
      <c r="Q6" s="3"/>
    </row>
    <row r="7" spans="1:17" s="4" customFormat="1" ht="14.4" x14ac:dyDescent="0.3">
      <c r="A7" s="9"/>
      <c r="B7" s="2"/>
      <c r="C7" s="2"/>
      <c r="D7" s="2"/>
      <c r="E7" s="243" t="s">
        <v>5</v>
      </c>
      <c r="F7" s="244"/>
      <c r="G7" s="12">
        <v>0.20499999999999999</v>
      </c>
      <c r="H7" s="1"/>
      <c r="I7" s="2"/>
      <c r="J7" s="6"/>
      <c r="K7" s="11"/>
      <c r="L7" s="3"/>
      <c r="M7" s="3"/>
      <c r="N7" s="3"/>
      <c r="O7" s="3"/>
      <c r="P7" s="3"/>
      <c r="Q7" s="3"/>
    </row>
    <row r="8" spans="1:17" s="4" customFormat="1" ht="14.4" x14ac:dyDescent="0.3">
      <c r="A8" s="2"/>
      <c r="B8" s="2"/>
      <c r="C8" s="2"/>
      <c r="D8" s="13"/>
      <c r="E8" s="245" t="s">
        <v>6</v>
      </c>
      <c r="F8" s="246"/>
      <c r="G8" s="247"/>
      <c r="H8" s="14"/>
      <c r="I8" s="15"/>
      <c r="J8" s="16"/>
      <c r="K8" s="3"/>
      <c r="L8" s="3"/>
      <c r="M8" s="3"/>
      <c r="N8" s="3"/>
      <c r="O8" s="3"/>
      <c r="P8" s="3"/>
      <c r="Q8" s="3"/>
    </row>
    <row r="9" spans="1:17" s="25" customFormat="1" ht="25.2" x14ac:dyDescent="0.25">
      <c r="A9" s="17" t="s">
        <v>7</v>
      </c>
      <c r="B9" s="17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/>
      <c r="I9" s="21"/>
      <c r="J9" s="22"/>
      <c r="K9" s="23"/>
      <c r="L9" s="24"/>
      <c r="M9" s="24"/>
      <c r="N9" s="24"/>
      <c r="O9" s="24"/>
      <c r="P9" s="24"/>
      <c r="Q9" s="24"/>
    </row>
    <row r="10" spans="1:17" s="4" customFormat="1" x14ac:dyDescent="0.25">
      <c r="A10" s="26"/>
      <c r="B10" s="27"/>
      <c r="C10" s="26"/>
      <c r="D10" s="28"/>
      <c r="E10" s="29"/>
      <c r="F10" s="28"/>
      <c r="G10" s="28"/>
      <c r="H10" s="1"/>
      <c r="I10" s="30"/>
      <c r="J10" s="2"/>
      <c r="K10" s="3"/>
      <c r="L10" s="3"/>
      <c r="M10" s="3"/>
      <c r="N10" s="3"/>
      <c r="O10" s="3"/>
      <c r="P10" s="3"/>
      <c r="Q10" s="3"/>
    </row>
    <row r="11" spans="1:17" s="38" customFormat="1" x14ac:dyDescent="0.25">
      <c r="A11" s="31" t="s">
        <v>14</v>
      </c>
      <c r="B11" s="32" t="s">
        <v>15</v>
      </c>
      <c r="C11" s="33"/>
      <c r="D11" s="30"/>
      <c r="E11" s="30"/>
      <c r="F11" s="30"/>
      <c r="G11" s="30">
        <v>160921.86000000002</v>
      </c>
      <c r="H11" s="34"/>
      <c r="I11" s="35"/>
      <c r="J11" s="36"/>
      <c r="K11" s="36"/>
      <c r="L11" s="37"/>
      <c r="M11" s="37"/>
      <c r="N11" s="37"/>
      <c r="O11" s="37"/>
      <c r="P11" s="37"/>
      <c r="Q11" s="37"/>
    </row>
    <row r="12" spans="1:17" s="48" customFormat="1" x14ac:dyDescent="0.25">
      <c r="A12" s="39"/>
      <c r="B12" s="40"/>
      <c r="C12" s="41"/>
      <c r="D12" s="42"/>
      <c r="E12" s="35"/>
      <c r="F12" s="42"/>
      <c r="G12" s="42"/>
      <c r="H12" s="43"/>
      <c r="I12" s="44"/>
      <c r="J12" s="45"/>
      <c r="K12" s="46"/>
      <c r="L12" s="47"/>
      <c r="M12" s="47"/>
      <c r="N12" s="47"/>
      <c r="O12" s="47"/>
      <c r="P12" s="47"/>
      <c r="Q12" s="47"/>
    </row>
    <row r="13" spans="1:17" s="55" customFormat="1" x14ac:dyDescent="0.25">
      <c r="A13" s="49" t="s">
        <v>16</v>
      </c>
      <c r="B13" s="50" t="s">
        <v>17</v>
      </c>
      <c r="C13" s="51"/>
      <c r="D13" s="44"/>
      <c r="E13" s="44"/>
      <c r="F13" s="44"/>
      <c r="G13" s="44">
        <f>SUM(G14:G17)</f>
        <v>610.67999999999995</v>
      </c>
      <c r="H13" s="52"/>
      <c r="I13" s="35"/>
      <c r="J13" s="53"/>
      <c r="K13" s="53"/>
      <c r="L13" s="54"/>
      <c r="M13" s="54"/>
      <c r="N13" s="54"/>
      <c r="O13" s="54"/>
      <c r="P13" s="54"/>
      <c r="Q13" s="54"/>
    </row>
    <row r="14" spans="1:17" s="48" customFormat="1" x14ac:dyDescent="0.25">
      <c r="A14" s="39"/>
      <c r="B14" s="40"/>
      <c r="C14" s="41"/>
      <c r="D14" s="42"/>
      <c r="E14" s="35"/>
      <c r="F14" s="42"/>
      <c r="G14" s="42"/>
      <c r="H14" s="43"/>
      <c r="I14" s="56"/>
      <c r="J14" s="45"/>
      <c r="K14" s="46"/>
      <c r="L14" s="47"/>
      <c r="M14" s="47"/>
      <c r="N14" s="47"/>
      <c r="O14" s="47"/>
      <c r="P14" s="47"/>
      <c r="Q14" s="47"/>
    </row>
    <row r="15" spans="1:17" s="48" customFormat="1" ht="37.799999999999997" x14ac:dyDescent="0.25">
      <c r="A15" s="57" t="s">
        <v>18</v>
      </c>
      <c r="B15" s="58" t="s">
        <v>19</v>
      </c>
      <c r="C15" s="57" t="s">
        <v>20</v>
      </c>
      <c r="D15" s="59">
        <v>3.08</v>
      </c>
      <c r="E15" s="60">
        <v>53.53</v>
      </c>
      <c r="F15" s="61">
        <f>ROUND(E15*(1+$G$7),2)</f>
        <v>64.5</v>
      </c>
      <c r="G15" s="61">
        <f>TRUNC($D15*F15,2)</f>
        <v>198.66</v>
      </c>
      <c r="H15" s="62"/>
      <c r="I15" s="35"/>
      <c r="J15" s="63"/>
      <c r="K15" s="64"/>
      <c r="L15" s="64"/>
      <c r="M15" s="64"/>
      <c r="N15" s="64"/>
      <c r="O15" s="64"/>
      <c r="P15" s="64"/>
      <c r="Q15" s="64"/>
    </row>
    <row r="16" spans="1:17" s="48" customFormat="1" ht="37.799999999999997" x14ac:dyDescent="0.25">
      <c r="A16" s="57" t="s">
        <v>21</v>
      </c>
      <c r="B16" s="58" t="s">
        <v>22</v>
      </c>
      <c r="C16" s="57" t="s">
        <v>23</v>
      </c>
      <c r="D16" s="59">
        <v>10.5</v>
      </c>
      <c r="E16" s="60">
        <v>18.16</v>
      </c>
      <c r="F16" s="61">
        <f t="shared" ref="F16:F17" si="0">ROUND(E16*(1+$G$7),2)</f>
        <v>21.88</v>
      </c>
      <c r="G16" s="61">
        <f>TRUNC($D16*F16,2)</f>
        <v>229.74</v>
      </c>
      <c r="H16" s="43"/>
      <c r="I16" s="35"/>
      <c r="J16" s="65"/>
      <c r="K16" s="47"/>
      <c r="L16" s="47"/>
      <c r="M16" s="47"/>
      <c r="N16" s="47"/>
      <c r="O16" s="47"/>
      <c r="P16" s="47"/>
      <c r="Q16" s="47"/>
    </row>
    <row r="17" spans="1:17" s="48" customFormat="1" ht="25.2" x14ac:dyDescent="0.25">
      <c r="A17" s="57" t="s">
        <v>24</v>
      </c>
      <c r="B17" s="58" t="s">
        <v>25</v>
      </c>
      <c r="C17" s="57" t="s">
        <v>20</v>
      </c>
      <c r="D17" s="59">
        <v>10.5</v>
      </c>
      <c r="E17" s="60">
        <v>14.41</v>
      </c>
      <c r="F17" s="61">
        <f t="shared" si="0"/>
        <v>17.36</v>
      </c>
      <c r="G17" s="61">
        <f>TRUNC($D17*F17,2)</f>
        <v>182.28</v>
      </c>
      <c r="H17" s="43"/>
      <c r="I17" s="35"/>
      <c r="J17" s="65"/>
      <c r="K17" s="47"/>
      <c r="L17" s="47"/>
      <c r="M17" s="47"/>
      <c r="N17" s="47"/>
      <c r="O17" s="47"/>
      <c r="P17" s="47"/>
      <c r="Q17" s="47"/>
    </row>
    <row r="18" spans="1:17" s="55" customFormat="1" x14ac:dyDescent="0.25">
      <c r="A18" s="49" t="s">
        <v>26</v>
      </c>
      <c r="B18" s="50" t="s">
        <v>27</v>
      </c>
      <c r="C18" s="51"/>
      <c r="D18" s="44"/>
      <c r="E18" s="44"/>
      <c r="F18" s="44"/>
      <c r="G18" s="44">
        <f>SUM(G19:G22)</f>
        <v>2033.72</v>
      </c>
      <c r="H18" s="52"/>
      <c r="I18" s="35"/>
      <c r="J18" s="53"/>
      <c r="K18" s="53"/>
      <c r="L18" s="54"/>
      <c r="M18" s="54"/>
      <c r="N18" s="54"/>
      <c r="O18" s="54"/>
      <c r="P18" s="54"/>
      <c r="Q18" s="54"/>
    </row>
    <row r="19" spans="1:17" s="48" customFormat="1" x14ac:dyDescent="0.25">
      <c r="A19" s="39"/>
      <c r="B19" s="40"/>
      <c r="C19" s="41"/>
      <c r="D19" s="42"/>
      <c r="E19" s="35"/>
      <c r="F19" s="42"/>
      <c r="G19" s="42"/>
      <c r="H19" s="43"/>
      <c r="I19" s="56"/>
      <c r="J19" s="45"/>
      <c r="K19" s="46"/>
      <c r="L19" s="47"/>
      <c r="M19" s="47"/>
      <c r="N19" s="47"/>
      <c r="O19" s="47"/>
      <c r="P19" s="47"/>
      <c r="Q19" s="47"/>
    </row>
    <row r="20" spans="1:17" s="48" customFormat="1" ht="25.2" x14ac:dyDescent="0.25">
      <c r="A20" s="57" t="s">
        <v>28</v>
      </c>
      <c r="B20" s="58" t="s">
        <v>29</v>
      </c>
      <c r="C20" s="57" t="s">
        <v>20</v>
      </c>
      <c r="D20" s="59">
        <v>8.0300000000000011</v>
      </c>
      <c r="E20" s="60">
        <v>80.22</v>
      </c>
      <c r="F20" s="61">
        <f>ROUND(E20*(1+$G$7),2)</f>
        <v>96.67</v>
      </c>
      <c r="G20" s="61">
        <f>TRUNC($D20*F20,2)</f>
        <v>776.26</v>
      </c>
      <c r="H20" s="62"/>
      <c r="I20" s="35"/>
      <c r="J20" s="63"/>
      <c r="K20" s="64"/>
      <c r="L20" s="64"/>
      <c r="M20" s="64"/>
      <c r="N20" s="64"/>
      <c r="O20" s="64"/>
      <c r="P20" s="64"/>
      <c r="Q20" s="64"/>
    </row>
    <row r="21" spans="1:17" s="48" customFormat="1" ht="25.2" x14ac:dyDescent="0.25">
      <c r="A21" s="41" t="s">
        <v>30</v>
      </c>
      <c r="B21" s="58" t="s">
        <v>31</v>
      </c>
      <c r="C21" s="41" t="s">
        <v>20</v>
      </c>
      <c r="D21" s="42">
        <v>2.72</v>
      </c>
      <c r="E21" s="35">
        <v>25.56</v>
      </c>
      <c r="F21" s="61">
        <f t="shared" ref="F21:F22" si="1">ROUND(E21*(1+$G$7),2)</f>
        <v>30.8</v>
      </c>
      <c r="G21" s="61">
        <f>TRUNC($D21*F21,2)</f>
        <v>83.77</v>
      </c>
      <c r="H21" s="43"/>
      <c r="I21" s="35"/>
      <c r="J21" s="65"/>
      <c r="K21" s="47"/>
      <c r="L21" s="47"/>
      <c r="M21" s="47"/>
      <c r="N21" s="47"/>
      <c r="O21" s="47"/>
      <c r="P21" s="47"/>
      <c r="Q21" s="47"/>
    </row>
    <row r="22" spans="1:17" s="48" customFormat="1" ht="25.2" x14ac:dyDescent="0.25">
      <c r="A22" s="39" t="s">
        <v>32</v>
      </c>
      <c r="B22" s="58" t="s">
        <v>33</v>
      </c>
      <c r="C22" s="41" t="s">
        <v>20</v>
      </c>
      <c r="D22" s="42">
        <v>12.149999999999999</v>
      </c>
      <c r="E22" s="35">
        <v>80.17</v>
      </c>
      <c r="F22" s="61">
        <f t="shared" si="1"/>
        <v>96.6</v>
      </c>
      <c r="G22" s="61">
        <f>TRUNC($D22*F22,2)</f>
        <v>1173.69</v>
      </c>
      <c r="H22" s="43"/>
      <c r="I22" s="56"/>
      <c r="J22" s="45"/>
      <c r="K22" s="46"/>
      <c r="L22" s="47"/>
      <c r="M22" s="47"/>
      <c r="N22" s="47"/>
      <c r="O22" s="47"/>
      <c r="P22" s="47"/>
      <c r="Q22" s="47"/>
    </row>
    <row r="23" spans="1:17" s="55" customFormat="1" x14ac:dyDescent="0.25">
      <c r="A23" s="49" t="s">
        <v>34</v>
      </c>
      <c r="B23" s="50" t="s">
        <v>35</v>
      </c>
      <c r="C23" s="51"/>
      <c r="D23" s="44"/>
      <c r="E23" s="66"/>
      <c r="F23" s="44"/>
      <c r="G23" s="44">
        <f>SUM(G24:G27)</f>
        <v>8013.7899999999991</v>
      </c>
      <c r="H23" s="52"/>
      <c r="I23" s="67"/>
      <c r="J23" s="53"/>
      <c r="K23" s="53"/>
      <c r="L23" s="54"/>
      <c r="M23" s="54"/>
      <c r="N23" s="54"/>
      <c r="O23" s="54"/>
      <c r="P23" s="54"/>
      <c r="Q23" s="54"/>
    </row>
    <row r="24" spans="1:17" s="76" customFormat="1" x14ac:dyDescent="0.25">
      <c r="A24" s="68"/>
      <c r="B24" s="69"/>
      <c r="C24" s="70"/>
      <c r="D24" s="71"/>
      <c r="E24" s="67"/>
      <c r="F24" s="71"/>
      <c r="G24" s="71"/>
      <c r="H24" s="72"/>
      <c r="I24" s="56"/>
      <c r="J24" s="73"/>
      <c r="K24" s="74"/>
      <c r="L24" s="75"/>
      <c r="M24" s="75"/>
      <c r="N24" s="75"/>
      <c r="O24" s="75"/>
      <c r="P24" s="75"/>
      <c r="Q24" s="75"/>
    </row>
    <row r="25" spans="1:17" s="48" customFormat="1" ht="25.2" x14ac:dyDescent="0.25">
      <c r="A25" s="57" t="s">
        <v>36</v>
      </c>
      <c r="B25" s="58" t="s">
        <v>37</v>
      </c>
      <c r="C25" s="57" t="s">
        <v>20</v>
      </c>
      <c r="D25" s="59">
        <v>0.51999999999999991</v>
      </c>
      <c r="E25" s="60">
        <v>722.53</v>
      </c>
      <c r="F25" s="61">
        <f>ROUND(E25*(1+$G$7),2)</f>
        <v>870.65</v>
      </c>
      <c r="G25" s="61">
        <f>TRUNC($D25*F25,2)</f>
        <v>452.73</v>
      </c>
      <c r="H25" s="62"/>
      <c r="I25" s="77"/>
      <c r="J25" s="63"/>
      <c r="K25" s="64"/>
      <c r="L25" s="64"/>
      <c r="M25" s="64"/>
      <c r="N25" s="64"/>
      <c r="O25" s="64"/>
      <c r="P25" s="64"/>
      <c r="Q25" s="64"/>
    </row>
    <row r="26" spans="1:17" s="48" customFormat="1" ht="37.799999999999997" x14ac:dyDescent="0.25">
      <c r="A26" s="57" t="s">
        <v>38</v>
      </c>
      <c r="B26" s="58" t="s">
        <v>39</v>
      </c>
      <c r="C26" s="57" t="s">
        <v>20</v>
      </c>
      <c r="D26" s="59">
        <v>2.4300000000000002</v>
      </c>
      <c r="E26" s="60" t="s">
        <v>40</v>
      </c>
      <c r="F26" s="61">
        <f t="shared" ref="F26:F27" si="2">ROUND(E26*(1+$G$7),2)</f>
        <v>3018.31</v>
      </c>
      <c r="G26" s="61">
        <f>TRUNC($D26*F26,2)</f>
        <v>7334.49</v>
      </c>
      <c r="H26" s="62"/>
      <c r="I26" s="35"/>
      <c r="J26" s="63"/>
      <c r="K26" s="64"/>
      <c r="L26" s="64"/>
      <c r="M26" s="64"/>
      <c r="N26" s="64"/>
      <c r="O26" s="64"/>
      <c r="P26" s="64"/>
      <c r="Q26" s="64"/>
    </row>
    <row r="27" spans="1:17" s="48" customFormat="1" ht="50.4" x14ac:dyDescent="0.25">
      <c r="A27" s="57" t="s">
        <v>41</v>
      </c>
      <c r="B27" s="58" t="s">
        <v>42</v>
      </c>
      <c r="C27" s="57" t="s">
        <v>20</v>
      </c>
      <c r="D27" s="59">
        <v>11.34</v>
      </c>
      <c r="E27" s="60">
        <v>16.579999999999998</v>
      </c>
      <c r="F27" s="61">
        <f t="shared" si="2"/>
        <v>19.98</v>
      </c>
      <c r="G27" s="61">
        <f>TRUNC($D27*F27,2)</f>
        <v>226.57</v>
      </c>
      <c r="H27" s="62"/>
      <c r="I27" s="78"/>
      <c r="J27" s="63"/>
      <c r="K27" s="64"/>
      <c r="L27" s="64"/>
      <c r="M27" s="64"/>
      <c r="N27" s="64"/>
      <c r="O27" s="64"/>
      <c r="P27" s="64"/>
      <c r="Q27" s="64"/>
    </row>
    <row r="28" spans="1:17" s="55" customFormat="1" x14ac:dyDescent="0.25">
      <c r="A28" s="49" t="s">
        <v>43</v>
      </c>
      <c r="B28" s="50" t="s">
        <v>44</v>
      </c>
      <c r="C28" s="51"/>
      <c r="D28" s="44"/>
      <c r="E28" s="66"/>
      <c r="F28" s="44"/>
      <c r="G28" s="44">
        <f>SUM(G29:G33)</f>
        <v>26501.699999999997</v>
      </c>
      <c r="H28" s="52"/>
      <c r="I28" s="67"/>
      <c r="J28" s="53"/>
      <c r="K28" s="53"/>
      <c r="L28" s="54"/>
      <c r="M28" s="54"/>
      <c r="N28" s="54"/>
      <c r="O28" s="54"/>
      <c r="P28" s="54"/>
      <c r="Q28" s="54"/>
    </row>
    <row r="29" spans="1:17" s="76" customFormat="1" x14ac:dyDescent="0.25">
      <c r="A29" s="68"/>
      <c r="B29" s="69"/>
      <c r="C29" s="70"/>
      <c r="D29" s="71"/>
      <c r="E29" s="67"/>
      <c r="F29" s="71"/>
      <c r="G29" s="71"/>
      <c r="H29" s="72"/>
      <c r="I29" s="56"/>
      <c r="J29" s="73"/>
      <c r="K29" s="74"/>
      <c r="L29" s="75"/>
      <c r="M29" s="75"/>
      <c r="N29" s="75"/>
      <c r="O29" s="75"/>
      <c r="P29" s="75"/>
      <c r="Q29" s="75"/>
    </row>
    <row r="30" spans="1:17" s="48" customFormat="1" ht="37.799999999999997" x14ac:dyDescent="0.25">
      <c r="A30" s="57" t="s">
        <v>45</v>
      </c>
      <c r="B30" s="58" t="s">
        <v>39</v>
      </c>
      <c r="C30" s="57" t="s">
        <v>20</v>
      </c>
      <c r="D30" s="59">
        <v>3.2300000000000004</v>
      </c>
      <c r="E30" s="60" t="s">
        <v>40</v>
      </c>
      <c r="F30" s="61">
        <f>ROUND(E30*(1+$G$7),2)</f>
        <v>3018.31</v>
      </c>
      <c r="G30" s="61">
        <f>TRUNC($D30*F30,2)</f>
        <v>9749.14</v>
      </c>
      <c r="H30" s="62"/>
      <c r="I30" s="45"/>
      <c r="J30" s="63"/>
      <c r="K30" s="64"/>
      <c r="L30" s="64"/>
      <c r="M30" s="64"/>
      <c r="N30" s="64"/>
      <c r="O30" s="64"/>
      <c r="P30" s="64"/>
      <c r="Q30" s="64"/>
    </row>
    <row r="31" spans="1:17" s="48" customFormat="1" ht="75.599999999999994" x14ac:dyDescent="0.25">
      <c r="A31" s="57" t="s">
        <v>46</v>
      </c>
      <c r="B31" s="79" t="s">
        <v>47</v>
      </c>
      <c r="C31" s="26" t="s">
        <v>23</v>
      </c>
      <c r="D31" s="59">
        <v>71.28</v>
      </c>
      <c r="E31" s="60">
        <v>169.76</v>
      </c>
      <c r="F31" s="61">
        <f t="shared" ref="F31:F32" si="3">ROUND(E31*(1+$G$7),2)</f>
        <v>204.56</v>
      </c>
      <c r="G31" s="61">
        <f>TRUNC($D31*F31,2)</f>
        <v>14581.03</v>
      </c>
      <c r="H31" s="62"/>
      <c r="I31" s="35"/>
      <c r="J31" s="63"/>
      <c r="K31" s="64"/>
      <c r="L31" s="64"/>
      <c r="M31" s="64"/>
      <c r="N31" s="64"/>
      <c r="O31" s="64"/>
      <c r="P31" s="64"/>
      <c r="Q31" s="64"/>
    </row>
    <row r="32" spans="1:17" s="48" customFormat="1" ht="50.4" x14ac:dyDescent="0.25">
      <c r="A32" s="57" t="s">
        <v>48</v>
      </c>
      <c r="B32" s="79" t="s">
        <v>49</v>
      </c>
      <c r="C32" s="26" t="s">
        <v>23</v>
      </c>
      <c r="D32" s="59">
        <v>71.28</v>
      </c>
      <c r="E32" s="60" t="s">
        <v>50</v>
      </c>
      <c r="F32" s="61">
        <f t="shared" si="3"/>
        <v>15.48</v>
      </c>
      <c r="G32" s="61">
        <f>TRUNC($D32*F32,2)</f>
        <v>1103.4100000000001</v>
      </c>
      <c r="H32" s="62"/>
      <c r="I32" s="35"/>
      <c r="J32" s="63"/>
      <c r="K32" s="64"/>
      <c r="L32" s="64"/>
      <c r="M32" s="64"/>
      <c r="N32" s="64"/>
      <c r="O32" s="64"/>
      <c r="P32" s="64"/>
      <c r="Q32" s="64"/>
    </row>
    <row r="33" spans="1:17" s="48" customFormat="1" ht="25.2" x14ac:dyDescent="0.25">
      <c r="A33" s="57" t="s">
        <v>51</v>
      </c>
      <c r="B33" s="58" t="s">
        <v>52</v>
      </c>
      <c r="C33" s="57" t="s">
        <v>53</v>
      </c>
      <c r="D33" s="59">
        <v>23</v>
      </c>
      <c r="E33" s="60">
        <v>38.54</v>
      </c>
      <c r="F33" s="61">
        <f>ROUND(E33*(1+$G$7),2)</f>
        <v>46.44</v>
      </c>
      <c r="G33" s="61">
        <f>TRUNC($D33*F33,2)</f>
        <v>1068.1199999999999</v>
      </c>
      <c r="H33" s="62"/>
      <c r="I33" s="35"/>
      <c r="J33" s="63"/>
      <c r="K33" s="64"/>
      <c r="L33" s="64"/>
      <c r="M33" s="64"/>
      <c r="N33" s="64"/>
      <c r="O33" s="64"/>
      <c r="P33" s="64"/>
      <c r="Q33" s="64"/>
    </row>
    <row r="34" spans="1:17" s="55" customFormat="1" x14ac:dyDescent="0.25">
      <c r="A34" s="49" t="s">
        <v>54</v>
      </c>
      <c r="B34" s="50" t="s">
        <v>55</v>
      </c>
      <c r="C34" s="51"/>
      <c r="D34" s="44"/>
      <c r="E34" s="66"/>
      <c r="F34" s="44"/>
      <c r="G34" s="44">
        <f>SUM(G35:G38)</f>
        <v>9112.7799999999988</v>
      </c>
      <c r="H34" s="52"/>
      <c r="I34" s="35"/>
      <c r="J34" s="53"/>
      <c r="K34" s="53"/>
      <c r="L34" s="54"/>
      <c r="M34" s="54"/>
      <c r="N34" s="54"/>
      <c r="O34" s="54"/>
      <c r="P34" s="54"/>
      <c r="Q34" s="54"/>
    </row>
    <row r="35" spans="1:17" s="48" customFormat="1" x14ac:dyDescent="0.25">
      <c r="A35" s="39"/>
      <c r="B35" s="40"/>
      <c r="C35" s="41"/>
      <c r="D35" s="42"/>
      <c r="E35" s="67"/>
      <c r="F35" s="42"/>
      <c r="G35" s="42"/>
      <c r="H35" s="43"/>
      <c r="I35" s="56"/>
      <c r="J35" s="45"/>
      <c r="K35" s="46"/>
      <c r="L35" s="47"/>
      <c r="M35" s="47"/>
      <c r="N35" s="47"/>
      <c r="O35" s="47"/>
      <c r="P35" s="47"/>
      <c r="Q35" s="47"/>
    </row>
    <row r="36" spans="1:17" s="48" customFormat="1" ht="25.2" x14ac:dyDescent="0.25">
      <c r="A36" s="57" t="s">
        <v>56</v>
      </c>
      <c r="B36" s="58" t="s">
        <v>37</v>
      </c>
      <c r="C36" s="57" t="s">
        <v>20</v>
      </c>
      <c r="D36" s="59">
        <v>1.8200000000000003</v>
      </c>
      <c r="E36" s="60">
        <v>722.53</v>
      </c>
      <c r="F36" s="61">
        <f>ROUND(E36*(1+$G$7),2)</f>
        <v>870.65</v>
      </c>
      <c r="G36" s="61">
        <f>TRUNC($D36*F36,2)</f>
        <v>1584.58</v>
      </c>
      <c r="H36" s="62"/>
      <c r="I36" s="80"/>
      <c r="J36" s="63"/>
      <c r="K36" s="64"/>
      <c r="L36" s="64"/>
      <c r="M36" s="64"/>
      <c r="N36" s="64"/>
      <c r="O36" s="64"/>
      <c r="P36" s="64"/>
      <c r="Q36" s="64"/>
    </row>
    <row r="37" spans="1:17" s="48" customFormat="1" ht="63" x14ac:dyDescent="0.25">
      <c r="A37" s="57" t="s">
        <v>57</v>
      </c>
      <c r="B37" s="58" t="s">
        <v>58</v>
      </c>
      <c r="C37" s="57" t="s">
        <v>23</v>
      </c>
      <c r="D37" s="59">
        <v>60.78</v>
      </c>
      <c r="E37" s="60">
        <v>42.58</v>
      </c>
      <c r="F37" s="61">
        <f t="shared" ref="F37:F38" si="4">ROUND(E37*(1+$G$7),2)</f>
        <v>51.31</v>
      </c>
      <c r="G37" s="61">
        <f>TRUNC($D37*F37,2)</f>
        <v>3118.62</v>
      </c>
      <c r="H37" s="62"/>
      <c r="I37" s="80"/>
      <c r="J37" s="63"/>
      <c r="K37" s="64"/>
      <c r="L37" s="64"/>
      <c r="M37" s="64"/>
      <c r="N37" s="64"/>
      <c r="O37" s="64"/>
      <c r="P37" s="64"/>
      <c r="Q37" s="64"/>
    </row>
    <row r="38" spans="1:17" s="48" customFormat="1" ht="63" x14ac:dyDescent="0.25">
      <c r="A38" s="57" t="s">
        <v>59</v>
      </c>
      <c r="B38" s="58" t="s">
        <v>60</v>
      </c>
      <c r="C38" s="57" t="s">
        <v>23</v>
      </c>
      <c r="D38" s="59">
        <v>60.78</v>
      </c>
      <c r="E38" s="60">
        <v>60.21</v>
      </c>
      <c r="F38" s="61">
        <f t="shared" si="4"/>
        <v>72.55</v>
      </c>
      <c r="G38" s="61">
        <f>TRUNC($D38*F38,2)</f>
        <v>4409.58</v>
      </c>
      <c r="H38" s="62"/>
      <c r="I38" s="80"/>
      <c r="J38" s="63"/>
      <c r="K38" s="64"/>
      <c r="L38" s="64"/>
      <c r="M38" s="64"/>
      <c r="N38" s="64"/>
      <c r="O38" s="64"/>
      <c r="P38" s="64"/>
      <c r="Q38" s="64"/>
    </row>
    <row r="39" spans="1:17" s="55" customFormat="1" x14ac:dyDescent="0.25">
      <c r="A39" s="49" t="s">
        <v>61</v>
      </c>
      <c r="B39" s="50" t="s">
        <v>62</v>
      </c>
      <c r="C39" s="51"/>
      <c r="D39" s="44"/>
      <c r="E39" s="66"/>
      <c r="F39" s="44"/>
      <c r="G39" s="44">
        <f>SUM(G40:G46)</f>
        <v>31504.1</v>
      </c>
      <c r="H39" s="52"/>
      <c r="I39" s="44"/>
      <c r="J39" s="53"/>
      <c r="K39" s="53"/>
      <c r="L39" s="54"/>
      <c r="M39" s="54"/>
      <c r="N39" s="54"/>
      <c r="O39" s="54"/>
      <c r="P39" s="54"/>
      <c r="Q39" s="54"/>
    </row>
    <row r="40" spans="1:17" s="76" customFormat="1" x14ac:dyDescent="0.25">
      <c r="A40" s="68"/>
      <c r="B40" s="69"/>
      <c r="C40" s="70"/>
      <c r="D40" s="71"/>
      <c r="E40" s="67"/>
      <c r="F40" s="71"/>
      <c r="G40" s="71"/>
      <c r="H40" s="72"/>
      <c r="I40" s="44"/>
      <c r="J40" s="73"/>
      <c r="K40" s="74"/>
      <c r="L40" s="75"/>
      <c r="M40" s="75"/>
      <c r="N40" s="75"/>
      <c r="O40" s="75"/>
      <c r="P40" s="75"/>
      <c r="Q40" s="75"/>
    </row>
    <row r="41" spans="1:17" s="48" customFormat="1" ht="50.4" x14ac:dyDescent="0.25">
      <c r="A41" s="57" t="s">
        <v>63</v>
      </c>
      <c r="B41" s="58" t="s">
        <v>64</v>
      </c>
      <c r="C41" s="57" t="s">
        <v>23</v>
      </c>
      <c r="D41" s="59">
        <v>121.02000000000001</v>
      </c>
      <c r="E41" s="60">
        <v>77.709999999999994</v>
      </c>
      <c r="F41" s="61">
        <f>ROUND(E41*(1+$G$7),2)</f>
        <v>93.64</v>
      </c>
      <c r="G41" s="61">
        <f t="shared" ref="G41:G46" si="5">TRUNC($D41*F41,2)</f>
        <v>11332.31</v>
      </c>
      <c r="H41" s="62"/>
      <c r="I41" s="80"/>
      <c r="J41" s="63"/>
      <c r="K41" s="64"/>
      <c r="L41" s="64"/>
      <c r="M41" s="64"/>
      <c r="N41" s="64"/>
      <c r="O41" s="64"/>
      <c r="P41" s="64"/>
      <c r="Q41" s="64"/>
    </row>
    <row r="42" spans="1:17" s="48" customFormat="1" ht="37.799999999999997" x14ac:dyDescent="0.25">
      <c r="A42" s="57" t="s">
        <v>65</v>
      </c>
      <c r="B42" s="58" t="s">
        <v>66</v>
      </c>
      <c r="C42" s="57" t="s">
        <v>23</v>
      </c>
      <c r="D42" s="59">
        <v>11.82</v>
      </c>
      <c r="E42" s="60">
        <v>82.06</v>
      </c>
      <c r="F42" s="61">
        <f t="shared" ref="F42:F43" si="6">ROUND(E42*(1+$G$7),2)</f>
        <v>98.88</v>
      </c>
      <c r="G42" s="61">
        <f t="shared" si="5"/>
        <v>1168.76</v>
      </c>
      <c r="H42" s="62"/>
      <c r="I42" s="80"/>
      <c r="J42" s="63"/>
      <c r="K42" s="64"/>
      <c r="L42" s="64"/>
      <c r="M42" s="64"/>
      <c r="N42" s="64"/>
      <c r="O42" s="64"/>
      <c r="P42" s="64"/>
      <c r="Q42" s="64"/>
    </row>
    <row r="43" spans="1:17" s="48" customFormat="1" ht="50.4" x14ac:dyDescent="0.25">
      <c r="A43" s="57" t="s">
        <v>67</v>
      </c>
      <c r="B43" s="58" t="s">
        <v>68</v>
      </c>
      <c r="C43" s="57" t="s">
        <v>23</v>
      </c>
      <c r="D43" s="59">
        <v>242.04</v>
      </c>
      <c r="E43" s="60">
        <v>4.26</v>
      </c>
      <c r="F43" s="61">
        <f t="shared" si="6"/>
        <v>5.13</v>
      </c>
      <c r="G43" s="61">
        <f t="shared" si="5"/>
        <v>1241.6600000000001</v>
      </c>
      <c r="H43" s="62"/>
      <c r="I43" s="80"/>
      <c r="J43" s="63"/>
      <c r="K43" s="64"/>
      <c r="L43" s="64"/>
      <c r="M43" s="64"/>
      <c r="N43" s="64"/>
      <c r="O43" s="64"/>
      <c r="P43" s="64"/>
      <c r="Q43" s="64"/>
    </row>
    <row r="44" spans="1:17" s="48" customFormat="1" ht="63" x14ac:dyDescent="0.25">
      <c r="A44" s="57" t="s">
        <v>69</v>
      </c>
      <c r="B44" s="58" t="s">
        <v>70</v>
      </c>
      <c r="C44" s="57" t="s">
        <v>23</v>
      </c>
      <c r="D44" s="59">
        <v>242.04</v>
      </c>
      <c r="E44" s="60">
        <v>41.07</v>
      </c>
      <c r="F44" s="61">
        <f>ROUND(E44*(1+$G$7),2)</f>
        <v>49.49</v>
      </c>
      <c r="G44" s="61">
        <f t="shared" si="5"/>
        <v>11978.55</v>
      </c>
      <c r="H44" s="62"/>
      <c r="I44" s="80"/>
      <c r="J44" s="63"/>
      <c r="K44" s="64"/>
      <c r="L44" s="64"/>
      <c r="M44" s="64"/>
      <c r="N44" s="64"/>
      <c r="O44" s="64"/>
      <c r="P44" s="64"/>
      <c r="Q44" s="64"/>
    </row>
    <row r="45" spans="1:17" s="48" customFormat="1" ht="50.4" x14ac:dyDescent="0.25">
      <c r="A45" s="57" t="s">
        <v>71</v>
      </c>
      <c r="B45" s="58" t="s">
        <v>72</v>
      </c>
      <c r="C45" s="57" t="s">
        <v>23</v>
      </c>
      <c r="D45" s="59">
        <v>34.980000000000004</v>
      </c>
      <c r="E45" s="60">
        <v>74.38</v>
      </c>
      <c r="F45" s="61">
        <f t="shared" ref="F45:F46" si="7">ROUND(E45*(1+$G$7),2)</f>
        <v>89.63</v>
      </c>
      <c r="G45" s="61">
        <f t="shared" si="5"/>
        <v>3135.25</v>
      </c>
      <c r="H45" s="62"/>
      <c r="I45" s="80"/>
      <c r="J45" s="63"/>
      <c r="K45" s="64"/>
      <c r="L45" s="64"/>
      <c r="M45" s="64"/>
      <c r="N45" s="64"/>
      <c r="O45" s="64"/>
      <c r="P45" s="64"/>
      <c r="Q45" s="64"/>
    </row>
    <row r="46" spans="1:17" s="48" customFormat="1" ht="63" x14ac:dyDescent="0.25">
      <c r="A46" s="57" t="s">
        <v>73</v>
      </c>
      <c r="B46" s="58" t="s">
        <v>74</v>
      </c>
      <c r="C46" s="57" t="s">
        <v>23</v>
      </c>
      <c r="D46" s="59">
        <v>60.78</v>
      </c>
      <c r="E46" s="60">
        <v>36.15</v>
      </c>
      <c r="F46" s="61">
        <f t="shared" si="7"/>
        <v>43.56</v>
      </c>
      <c r="G46" s="61">
        <f t="shared" si="5"/>
        <v>2647.57</v>
      </c>
      <c r="H46" s="43"/>
      <c r="I46" s="35"/>
      <c r="J46" s="45"/>
      <c r="K46" s="46"/>
      <c r="L46" s="47"/>
      <c r="M46" s="47"/>
      <c r="N46" s="47"/>
      <c r="O46" s="47"/>
      <c r="P46" s="47"/>
      <c r="Q46" s="47"/>
    </row>
    <row r="47" spans="1:17" s="55" customFormat="1" x14ac:dyDescent="0.25">
      <c r="A47" s="49" t="s">
        <v>75</v>
      </c>
      <c r="B47" s="50" t="s">
        <v>76</v>
      </c>
      <c r="C47" s="51"/>
      <c r="D47" s="44"/>
      <c r="E47" s="66"/>
      <c r="F47" s="44"/>
      <c r="G47" s="44">
        <f>SUM(G48:G55)</f>
        <v>8137.9699999999993</v>
      </c>
      <c r="H47" s="52"/>
      <c r="I47" s="67"/>
      <c r="J47" s="53"/>
      <c r="K47" s="53"/>
      <c r="L47" s="54"/>
      <c r="M47" s="54"/>
      <c r="N47" s="54"/>
      <c r="O47" s="54"/>
      <c r="P47" s="54"/>
      <c r="Q47" s="54"/>
    </row>
    <row r="48" spans="1:17" s="76" customFormat="1" x14ac:dyDescent="0.25">
      <c r="A48" s="68"/>
      <c r="B48" s="69"/>
      <c r="C48" s="70"/>
      <c r="D48" s="71"/>
      <c r="E48" s="67"/>
      <c r="F48" s="71"/>
      <c r="G48" s="71"/>
      <c r="H48" s="72"/>
      <c r="I48" s="56"/>
      <c r="J48" s="73"/>
      <c r="K48" s="74"/>
      <c r="L48" s="75"/>
      <c r="M48" s="75"/>
      <c r="N48" s="75"/>
      <c r="O48" s="75"/>
      <c r="P48" s="75"/>
      <c r="Q48" s="75"/>
    </row>
    <row r="49" spans="1:17" s="76" customFormat="1" ht="25.2" x14ac:dyDescent="0.25">
      <c r="A49" s="57" t="s">
        <v>77</v>
      </c>
      <c r="B49" s="58" t="s">
        <v>78</v>
      </c>
      <c r="C49" s="57" t="s">
        <v>23</v>
      </c>
      <c r="D49" s="59">
        <v>197.08</v>
      </c>
      <c r="E49" s="60">
        <v>3.49</v>
      </c>
      <c r="F49" s="61">
        <f>ROUND(E49*(1+$G$7),2)</f>
        <v>4.21</v>
      </c>
      <c r="G49" s="61">
        <f t="shared" ref="G49:G55" si="8">TRUNC($D49*F49,2)</f>
        <v>829.7</v>
      </c>
      <c r="H49" s="72"/>
      <c r="I49" s="56"/>
      <c r="J49" s="73"/>
      <c r="K49" s="74"/>
      <c r="L49" s="75"/>
      <c r="M49" s="75"/>
      <c r="N49" s="75"/>
      <c r="O49" s="75"/>
      <c r="P49" s="75"/>
      <c r="Q49" s="75"/>
    </row>
    <row r="50" spans="1:17" s="48" customFormat="1" ht="37.799999999999997" x14ac:dyDescent="0.25">
      <c r="A50" s="57" t="s">
        <v>79</v>
      </c>
      <c r="B50" s="58" t="s">
        <v>80</v>
      </c>
      <c r="C50" s="57" t="s">
        <v>23</v>
      </c>
      <c r="D50" s="59">
        <v>158.46000000000004</v>
      </c>
      <c r="E50" s="60">
        <v>9.9700000000000006</v>
      </c>
      <c r="F50" s="61">
        <f t="shared" ref="F50:F51" si="9">ROUND(E50*(1+$G$7),2)</f>
        <v>12.01</v>
      </c>
      <c r="G50" s="61">
        <f t="shared" si="8"/>
        <v>1903.1</v>
      </c>
      <c r="H50" s="62"/>
      <c r="I50" s="80"/>
      <c r="J50" s="63"/>
      <c r="K50" s="64"/>
      <c r="L50" s="64"/>
      <c r="M50" s="64"/>
      <c r="N50" s="64"/>
      <c r="O50" s="64"/>
      <c r="P50" s="64"/>
      <c r="Q50" s="64"/>
    </row>
    <row r="51" spans="1:17" s="48" customFormat="1" ht="25.2" x14ac:dyDescent="0.25">
      <c r="A51" s="57" t="s">
        <v>81</v>
      </c>
      <c r="B51" s="58" t="s">
        <v>82</v>
      </c>
      <c r="C51" s="57" t="s">
        <v>23</v>
      </c>
      <c r="D51" s="59">
        <v>60.78</v>
      </c>
      <c r="E51" s="60">
        <v>18.72</v>
      </c>
      <c r="F51" s="61">
        <f t="shared" si="9"/>
        <v>22.56</v>
      </c>
      <c r="G51" s="61">
        <f t="shared" si="8"/>
        <v>1371.19</v>
      </c>
      <c r="H51" s="62"/>
      <c r="I51" s="80"/>
      <c r="J51" s="63"/>
      <c r="K51" s="64"/>
      <c r="L51" s="64"/>
      <c r="M51" s="64"/>
      <c r="N51" s="64"/>
      <c r="O51" s="64"/>
      <c r="P51" s="64"/>
      <c r="Q51" s="64"/>
    </row>
    <row r="52" spans="1:17" s="48" customFormat="1" ht="25.2" x14ac:dyDescent="0.25">
      <c r="A52" s="57" t="s">
        <v>83</v>
      </c>
      <c r="B52" s="58" t="s">
        <v>84</v>
      </c>
      <c r="C52" s="57" t="s">
        <v>23</v>
      </c>
      <c r="D52" s="59">
        <v>197.08</v>
      </c>
      <c r="E52" s="60">
        <v>10.68</v>
      </c>
      <c r="F52" s="61">
        <f>ROUND(E52*(1+$G$7),2)</f>
        <v>12.87</v>
      </c>
      <c r="G52" s="61">
        <f t="shared" si="8"/>
        <v>2536.41</v>
      </c>
      <c r="H52" s="62"/>
      <c r="I52" s="80"/>
      <c r="J52" s="63"/>
      <c r="K52" s="64"/>
      <c r="L52" s="64"/>
      <c r="M52" s="64"/>
      <c r="N52" s="64"/>
      <c r="O52" s="64"/>
      <c r="P52" s="64"/>
      <c r="Q52" s="64"/>
    </row>
    <row r="53" spans="1:17" s="76" customFormat="1" ht="25.2" x14ac:dyDescent="0.25">
      <c r="A53" s="57" t="s">
        <v>85</v>
      </c>
      <c r="B53" s="58" t="s">
        <v>86</v>
      </c>
      <c r="C53" s="57" t="s">
        <v>23</v>
      </c>
      <c r="D53" s="59">
        <v>60.78</v>
      </c>
      <c r="E53" s="60">
        <v>12.83</v>
      </c>
      <c r="F53" s="61">
        <f t="shared" ref="F53:F54" si="10">ROUND(E53*(1+$G$7),2)</f>
        <v>15.46</v>
      </c>
      <c r="G53" s="61">
        <f t="shared" si="8"/>
        <v>939.65</v>
      </c>
      <c r="H53" s="72"/>
      <c r="I53" s="67"/>
      <c r="J53" s="73"/>
      <c r="K53" s="74"/>
      <c r="L53" s="75"/>
      <c r="M53" s="75"/>
      <c r="N53" s="75"/>
      <c r="O53" s="75"/>
      <c r="P53" s="75"/>
      <c r="Q53" s="75"/>
    </row>
    <row r="54" spans="1:17" s="76" customFormat="1" ht="50.4" x14ac:dyDescent="0.25">
      <c r="A54" s="57" t="s">
        <v>87</v>
      </c>
      <c r="B54" s="58" t="s">
        <v>88</v>
      </c>
      <c r="C54" s="57" t="s">
        <v>23</v>
      </c>
      <c r="D54" s="59">
        <v>4.68</v>
      </c>
      <c r="E54" s="60">
        <v>11.07</v>
      </c>
      <c r="F54" s="61">
        <f t="shared" si="10"/>
        <v>13.34</v>
      </c>
      <c r="G54" s="61">
        <f t="shared" si="8"/>
        <v>62.43</v>
      </c>
      <c r="H54" s="72"/>
      <c r="I54" s="67"/>
      <c r="J54" s="73"/>
      <c r="K54" s="74"/>
      <c r="L54" s="75"/>
      <c r="M54" s="75"/>
      <c r="N54" s="75"/>
      <c r="O54" s="75"/>
      <c r="P54" s="75"/>
      <c r="Q54" s="75"/>
    </row>
    <row r="55" spans="1:17" s="48" customFormat="1" ht="37.799999999999997" x14ac:dyDescent="0.25">
      <c r="A55" s="57" t="s">
        <v>89</v>
      </c>
      <c r="B55" s="58" t="s">
        <v>90</v>
      </c>
      <c r="C55" s="57" t="s">
        <v>23</v>
      </c>
      <c r="D55" s="59">
        <v>25.62</v>
      </c>
      <c r="E55" s="60">
        <v>16.05</v>
      </c>
      <c r="F55" s="61">
        <f>ROUND(E55*(1+$G$7),2)</f>
        <v>19.34</v>
      </c>
      <c r="G55" s="61">
        <f t="shared" si="8"/>
        <v>495.49</v>
      </c>
      <c r="H55" s="62"/>
      <c r="I55" s="35"/>
      <c r="J55" s="63"/>
      <c r="K55" s="64"/>
      <c r="L55" s="64"/>
      <c r="M55" s="64"/>
      <c r="N55" s="64"/>
      <c r="O55" s="64"/>
      <c r="P55" s="64"/>
      <c r="Q55" s="64"/>
    </row>
    <row r="56" spans="1:17" s="55" customFormat="1" x14ac:dyDescent="0.25">
      <c r="A56" s="49" t="s">
        <v>91</v>
      </c>
      <c r="B56" s="50" t="s">
        <v>92</v>
      </c>
      <c r="C56" s="51"/>
      <c r="D56" s="44"/>
      <c r="E56" s="66"/>
      <c r="F56" s="44"/>
      <c r="G56" s="44">
        <f>SUM(G57:G67)</f>
        <v>11609.890000000001</v>
      </c>
      <c r="H56" s="52"/>
      <c r="I56" s="67"/>
      <c r="J56" s="53"/>
      <c r="K56" s="53"/>
      <c r="L56" s="54"/>
      <c r="M56" s="54"/>
      <c r="N56" s="54"/>
      <c r="O56" s="54"/>
      <c r="P56" s="54"/>
      <c r="Q56" s="54"/>
    </row>
    <row r="57" spans="1:17" s="76" customFormat="1" x14ac:dyDescent="0.25">
      <c r="A57" s="68"/>
      <c r="B57" s="69"/>
      <c r="C57" s="70"/>
      <c r="D57" s="71"/>
      <c r="E57" s="67"/>
      <c r="F57" s="71"/>
      <c r="G57" s="71"/>
      <c r="H57" s="72"/>
      <c r="I57" s="56"/>
      <c r="J57" s="73"/>
      <c r="K57" s="74"/>
      <c r="L57" s="75"/>
      <c r="M57" s="75"/>
      <c r="N57" s="75"/>
      <c r="O57" s="75"/>
      <c r="P57" s="75"/>
      <c r="Q57" s="75"/>
    </row>
    <row r="58" spans="1:17" s="48" customFormat="1" ht="75.599999999999994" x14ac:dyDescent="0.25">
      <c r="A58" s="57" t="s">
        <v>93</v>
      </c>
      <c r="B58" s="58" t="s">
        <v>94</v>
      </c>
      <c r="C58" s="57" t="s">
        <v>23</v>
      </c>
      <c r="D58" s="59">
        <v>60.78</v>
      </c>
      <c r="E58" s="60">
        <v>28.07</v>
      </c>
      <c r="F58" s="61">
        <f t="shared" ref="F58" si="11">ROUND(E58*(1+$G$7),2)</f>
        <v>33.82</v>
      </c>
      <c r="G58" s="61">
        <f>TRUNC($D58*F58,2)</f>
        <v>2055.5700000000002</v>
      </c>
      <c r="H58" s="62"/>
      <c r="I58" s="77"/>
      <c r="J58" s="63"/>
      <c r="K58" s="64"/>
      <c r="L58" s="64"/>
      <c r="M58" s="64"/>
      <c r="N58" s="64"/>
      <c r="O58" s="64"/>
      <c r="P58" s="64"/>
      <c r="Q58" s="64"/>
    </row>
    <row r="59" spans="1:17" s="48" customFormat="1" ht="63" x14ac:dyDescent="0.25">
      <c r="A59" s="57" t="s">
        <v>95</v>
      </c>
      <c r="B59" s="58" t="s">
        <v>96</v>
      </c>
      <c r="C59" s="57" t="s">
        <v>23</v>
      </c>
      <c r="D59" s="59">
        <v>60.78</v>
      </c>
      <c r="E59" s="60">
        <v>56.92</v>
      </c>
      <c r="F59" s="61">
        <f>ROUND(E59*(1+$G$7),2)</f>
        <v>68.59</v>
      </c>
      <c r="G59" s="61">
        <f>TRUNC($D59*F59,2)</f>
        <v>4168.8999999999996</v>
      </c>
      <c r="H59" s="62"/>
      <c r="I59" s="77"/>
      <c r="J59" s="63"/>
      <c r="K59" s="81"/>
      <c r="L59" s="81"/>
      <c r="M59" s="81"/>
      <c r="N59" s="81"/>
      <c r="O59" s="81"/>
      <c r="P59" s="81"/>
      <c r="Q59" s="81"/>
    </row>
    <row r="60" spans="1:17" s="90" customFormat="1" x14ac:dyDescent="0.25">
      <c r="A60" s="82"/>
      <c r="B60" s="83" t="s">
        <v>97</v>
      </c>
      <c r="C60" s="84"/>
      <c r="D60" s="85"/>
      <c r="E60" s="86"/>
      <c r="F60" s="85"/>
      <c r="G60" s="85"/>
      <c r="H60" s="87"/>
      <c r="I60" s="67"/>
      <c r="J60" s="88"/>
      <c r="K60" s="88"/>
      <c r="L60" s="89"/>
      <c r="M60" s="89"/>
      <c r="N60" s="89"/>
      <c r="O60" s="89"/>
      <c r="P60" s="89"/>
      <c r="Q60" s="89"/>
    </row>
    <row r="61" spans="1:17" s="48" customFormat="1" ht="50.4" x14ac:dyDescent="0.25">
      <c r="A61" s="57" t="s">
        <v>98</v>
      </c>
      <c r="B61" s="58" t="s">
        <v>64</v>
      </c>
      <c r="C61" s="57" t="s">
        <v>23</v>
      </c>
      <c r="D61" s="59">
        <v>7.08</v>
      </c>
      <c r="E61" s="60">
        <v>77.709999999999994</v>
      </c>
      <c r="F61" s="61">
        <f t="shared" ref="F61" si="12">ROUND(E61*(1+$G$7),2)</f>
        <v>93.64</v>
      </c>
      <c r="G61" s="61">
        <f t="shared" ref="G61:G67" si="13">TRUNC($D61*F61,2)</f>
        <v>662.97</v>
      </c>
      <c r="H61" s="62"/>
      <c r="I61" s="35"/>
      <c r="J61" s="63"/>
      <c r="K61" s="64"/>
      <c r="L61" s="64"/>
      <c r="M61" s="64"/>
      <c r="N61" s="64"/>
      <c r="O61" s="64"/>
      <c r="P61" s="64"/>
      <c r="Q61" s="64"/>
    </row>
    <row r="62" spans="1:17" s="48" customFormat="1" ht="50.4" x14ac:dyDescent="0.25">
      <c r="A62" s="57" t="s">
        <v>99</v>
      </c>
      <c r="B62" s="58" t="s">
        <v>68</v>
      </c>
      <c r="C62" s="57" t="s">
        <v>23</v>
      </c>
      <c r="D62" s="59">
        <v>14.16</v>
      </c>
      <c r="E62" s="60">
        <v>4.26</v>
      </c>
      <c r="F62" s="61">
        <f>ROUND(E62*(1+$G$7),2)</f>
        <v>5.13</v>
      </c>
      <c r="G62" s="61">
        <f t="shared" si="13"/>
        <v>72.64</v>
      </c>
      <c r="H62" s="62"/>
      <c r="I62" s="35"/>
      <c r="J62" s="63"/>
      <c r="K62" s="64"/>
      <c r="L62" s="64"/>
      <c r="M62" s="64"/>
      <c r="N62" s="64"/>
      <c r="O62" s="64"/>
      <c r="P62" s="64"/>
      <c r="Q62" s="64"/>
    </row>
    <row r="63" spans="1:17" s="48" customFormat="1" ht="63" x14ac:dyDescent="0.25">
      <c r="A63" s="57" t="s">
        <v>100</v>
      </c>
      <c r="B63" s="58" t="s">
        <v>58</v>
      </c>
      <c r="C63" s="57" t="s">
        <v>23</v>
      </c>
      <c r="D63" s="59">
        <v>7.08</v>
      </c>
      <c r="E63" s="60">
        <v>42.58</v>
      </c>
      <c r="F63" s="61">
        <f t="shared" ref="F63" si="14">ROUND(E63*(1+$G$7),2)</f>
        <v>51.31</v>
      </c>
      <c r="G63" s="61">
        <f t="shared" si="13"/>
        <v>363.27</v>
      </c>
      <c r="H63" s="62"/>
      <c r="I63" s="35"/>
      <c r="J63" s="63"/>
      <c r="K63" s="64"/>
      <c r="L63" s="64"/>
      <c r="M63" s="64"/>
      <c r="N63" s="64"/>
      <c r="O63" s="64"/>
      <c r="P63" s="64"/>
      <c r="Q63" s="64"/>
    </row>
    <row r="64" spans="1:17" s="48" customFormat="1" ht="37.799999999999997" x14ac:dyDescent="0.25">
      <c r="A64" s="57" t="s">
        <v>101</v>
      </c>
      <c r="B64" s="58" t="s">
        <v>102</v>
      </c>
      <c r="C64" s="57" t="s">
        <v>23</v>
      </c>
      <c r="D64" s="59">
        <v>7.08</v>
      </c>
      <c r="E64" s="60">
        <v>123.14</v>
      </c>
      <c r="F64" s="61">
        <f>ROUND(E64*(1+$G$7),2)</f>
        <v>148.38</v>
      </c>
      <c r="G64" s="61">
        <f t="shared" si="13"/>
        <v>1050.53</v>
      </c>
      <c r="H64" s="62"/>
      <c r="I64" s="35"/>
      <c r="J64" s="63"/>
      <c r="K64" s="64"/>
      <c r="L64" s="64"/>
      <c r="M64" s="64"/>
      <c r="N64" s="64"/>
      <c r="O64" s="64"/>
      <c r="P64" s="64"/>
      <c r="Q64" s="64"/>
    </row>
    <row r="65" spans="1:17" s="48" customFormat="1" ht="37.799999999999997" x14ac:dyDescent="0.25">
      <c r="A65" s="57" t="s">
        <v>103</v>
      </c>
      <c r="B65" s="58" t="s">
        <v>104</v>
      </c>
      <c r="C65" s="57" t="s">
        <v>53</v>
      </c>
      <c r="D65" s="59">
        <v>39.700000000000003</v>
      </c>
      <c r="E65" s="60">
        <v>49.69</v>
      </c>
      <c r="F65" s="61">
        <f t="shared" ref="F65:F67" si="15">ROUND(E65*(1+$G$7),2)</f>
        <v>59.88</v>
      </c>
      <c r="G65" s="61">
        <f t="shared" si="13"/>
        <v>2377.23</v>
      </c>
      <c r="H65" s="62"/>
      <c r="I65" s="35"/>
      <c r="J65" s="63"/>
      <c r="K65" s="64"/>
      <c r="L65" s="64"/>
      <c r="M65" s="64"/>
      <c r="N65" s="64"/>
      <c r="O65" s="64"/>
      <c r="P65" s="64"/>
      <c r="Q65" s="64"/>
    </row>
    <row r="66" spans="1:17" s="48" customFormat="1" ht="37.799999999999997" x14ac:dyDescent="0.25">
      <c r="A66" s="57" t="s">
        <v>105</v>
      </c>
      <c r="B66" s="58" t="s">
        <v>106</v>
      </c>
      <c r="C66" s="57" t="s">
        <v>53</v>
      </c>
      <c r="D66" s="59">
        <v>12.8</v>
      </c>
      <c r="E66" s="60">
        <v>29.53</v>
      </c>
      <c r="F66" s="61">
        <f>ROUND(E66*(1+$G$7),2)</f>
        <v>35.58</v>
      </c>
      <c r="G66" s="61">
        <f t="shared" si="13"/>
        <v>455.42</v>
      </c>
      <c r="H66" s="62"/>
      <c r="I66" s="35"/>
      <c r="J66" s="63"/>
      <c r="K66" s="64"/>
      <c r="L66" s="64"/>
      <c r="M66" s="64"/>
      <c r="N66" s="64"/>
      <c r="O66" s="64"/>
      <c r="P66" s="64"/>
      <c r="Q66" s="64"/>
    </row>
    <row r="67" spans="1:17" s="48" customFormat="1" ht="50.4" x14ac:dyDescent="0.25">
      <c r="A67" s="57" t="s">
        <v>107</v>
      </c>
      <c r="B67" s="58" t="s">
        <v>108</v>
      </c>
      <c r="C67" s="57" t="s">
        <v>109</v>
      </c>
      <c r="D67" s="59">
        <v>8</v>
      </c>
      <c r="E67" s="60">
        <v>41.84</v>
      </c>
      <c r="F67" s="61">
        <f t="shared" si="15"/>
        <v>50.42</v>
      </c>
      <c r="G67" s="61">
        <f t="shared" si="13"/>
        <v>403.36</v>
      </c>
      <c r="H67" s="43"/>
      <c r="I67" s="35"/>
      <c r="J67" s="45"/>
      <c r="K67" s="46"/>
      <c r="L67" s="47"/>
      <c r="M67" s="47"/>
      <c r="N67" s="47"/>
      <c r="O67" s="47"/>
      <c r="P67" s="47"/>
      <c r="Q67" s="47"/>
    </row>
    <row r="68" spans="1:17" s="55" customFormat="1" x14ac:dyDescent="0.25">
      <c r="A68" s="49" t="s">
        <v>110</v>
      </c>
      <c r="B68" s="50" t="s">
        <v>111</v>
      </c>
      <c r="C68" s="51"/>
      <c r="D68" s="44"/>
      <c r="E68" s="44"/>
      <c r="F68" s="44"/>
      <c r="G68" s="44">
        <f>SUM(G69:G76)</f>
        <v>11571.880000000001</v>
      </c>
      <c r="H68" s="52"/>
      <c r="I68" s="67"/>
      <c r="J68" s="53"/>
      <c r="K68" s="53"/>
      <c r="L68" s="54"/>
      <c r="M68" s="54"/>
      <c r="N68" s="54"/>
      <c r="O68" s="54"/>
      <c r="P68" s="54"/>
      <c r="Q68" s="54"/>
    </row>
    <row r="69" spans="1:17" s="76" customFormat="1" x14ac:dyDescent="0.25">
      <c r="A69" s="68"/>
      <c r="B69" s="69"/>
      <c r="C69" s="70"/>
      <c r="D69" s="71"/>
      <c r="E69" s="67"/>
      <c r="F69" s="71"/>
      <c r="G69" s="71"/>
      <c r="H69" s="72"/>
      <c r="I69" s="56"/>
      <c r="J69" s="73"/>
      <c r="K69" s="74"/>
      <c r="L69" s="75"/>
      <c r="M69" s="75"/>
      <c r="N69" s="75"/>
      <c r="O69" s="75"/>
      <c r="P69" s="75"/>
      <c r="Q69" s="75"/>
    </row>
    <row r="70" spans="1:17" s="48" customFormat="1" ht="37.799999999999997" x14ac:dyDescent="0.25">
      <c r="A70" s="57" t="s">
        <v>112</v>
      </c>
      <c r="B70" s="58" t="s">
        <v>113</v>
      </c>
      <c r="C70" s="57" t="s">
        <v>109</v>
      </c>
      <c r="D70" s="59">
        <v>5</v>
      </c>
      <c r="E70" s="60">
        <v>306.55</v>
      </c>
      <c r="F70" s="61">
        <f t="shared" ref="F70:F76" si="16">ROUND(E70*(1+$G$7),2)</f>
        <v>369.39</v>
      </c>
      <c r="G70" s="61">
        <f t="shared" ref="G70:G76" si="17">TRUNC($D70*F70,2)</f>
        <v>1846.95</v>
      </c>
      <c r="H70" s="62"/>
      <c r="I70" s="77"/>
      <c r="J70" s="63"/>
      <c r="K70" s="64"/>
      <c r="L70" s="64"/>
      <c r="M70" s="64"/>
      <c r="N70" s="64"/>
      <c r="O70" s="64"/>
      <c r="P70" s="64"/>
      <c r="Q70" s="64"/>
    </row>
    <row r="71" spans="1:17" s="48" customFormat="1" ht="37.799999999999997" x14ac:dyDescent="0.25">
      <c r="A71" s="57" t="s">
        <v>114</v>
      </c>
      <c r="B71" s="58" t="s">
        <v>115</v>
      </c>
      <c r="C71" s="57" t="s">
        <v>53</v>
      </c>
      <c r="D71" s="59">
        <v>50.599999999999994</v>
      </c>
      <c r="E71" s="60">
        <v>10.92</v>
      </c>
      <c r="F71" s="61">
        <f>ROUND(E71*(1+$G$7),2)</f>
        <v>13.16</v>
      </c>
      <c r="G71" s="61">
        <f t="shared" si="17"/>
        <v>665.89</v>
      </c>
      <c r="H71" s="62"/>
      <c r="I71" s="77"/>
      <c r="J71" s="63"/>
      <c r="K71" s="64"/>
      <c r="L71" s="64"/>
      <c r="M71" s="64"/>
      <c r="N71" s="64"/>
      <c r="O71" s="64"/>
      <c r="P71" s="64"/>
      <c r="Q71" s="64"/>
    </row>
    <row r="72" spans="1:17" s="48" customFormat="1" ht="50.4" x14ac:dyDescent="0.25">
      <c r="A72" s="57" t="s">
        <v>116</v>
      </c>
      <c r="B72" s="58" t="s">
        <v>117</v>
      </c>
      <c r="C72" s="57" t="s">
        <v>109</v>
      </c>
      <c r="D72" s="59">
        <v>5</v>
      </c>
      <c r="E72" s="60">
        <v>563.35</v>
      </c>
      <c r="F72" s="61">
        <f t="shared" si="16"/>
        <v>678.84</v>
      </c>
      <c r="G72" s="61">
        <f t="shared" si="17"/>
        <v>3394.2</v>
      </c>
      <c r="H72" s="62"/>
      <c r="I72" s="77"/>
      <c r="J72" s="63"/>
      <c r="K72" s="64"/>
      <c r="L72" s="64"/>
      <c r="M72" s="64"/>
      <c r="N72" s="64"/>
      <c r="O72" s="64"/>
      <c r="P72" s="64"/>
      <c r="Q72" s="64"/>
    </row>
    <row r="73" spans="1:17" s="48" customFormat="1" ht="50.4" x14ac:dyDescent="0.25">
      <c r="A73" s="57" t="s">
        <v>118</v>
      </c>
      <c r="B73" s="58" t="s">
        <v>119</v>
      </c>
      <c r="C73" s="57" t="s">
        <v>109</v>
      </c>
      <c r="D73" s="59">
        <v>5</v>
      </c>
      <c r="E73" s="60">
        <v>94.04</v>
      </c>
      <c r="F73" s="61">
        <f t="shared" si="16"/>
        <v>113.32</v>
      </c>
      <c r="G73" s="61">
        <f t="shared" si="17"/>
        <v>566.6</v>
      </c>
      <c r="H73" s="62"/>
      <c r="I73" s="77"/>
      <c r="J73" s="63"/>
      <c r="K73" s="64"/>
      <c r="L73" s="64"/>
      <c r="M73" s="64"/>
      <c r="N73" s="64"/>
      <c r="O73" s="64"/>
      <c r="P73" s="64"/>
      <c r="Q73" s="64"/>
    </row>
    <row r="74" spans="1:17" s="48" customFormat="1" ht="63" x14ac:dyDescent="0.25">
      <c r="A74" s="57" t="s">
        <v>120</v>
      </c>
      <c r="B74" s="58" t="s">
        <v>121</v>
      </c>
      <c r="C74" s="57" t="s">
        <v>23</v>
      </c>
      <c r="D74" s="59">
        <v>6.32</v>
      </c>
      <c r="E74" s="60">
        <v>254.5</v>
      </c>
      <c r="F74" s="61">
        <f>ROUND(E74*(1+$G$7),2)</f>
        <v>306.67</v>
      </c>
      <c r="G74" s="61">
        <f t="shared" si="17"/>
        <v>1938.15</v>
      </c>
      <c r="H74" s="62"/>
      <c r="I74" s="35"/>
      <c r="J74" s="63"/>
      <c r="K74" s="64"/>
      <c r="L74" s="64"/>
      <c r="M74" s="64"/>
      <c r="N74" s="64"/>
      <c r="O74" s="64"/>
      <c r="P74" s="64"/>
      <c r="Q74" s="64"/>
    </row>
    <row r="75" spans="1:17" s="48" customFormat="1" ht="37.799999999999997" x14ac:dyDescent="0.25">
      <c r="A75" s="57" t="s">
        <v>122</v>
      </c>
      <c r="B75" s="58" t="s">
        <v>123</v>
      </c>
      <c r="C75" s="57" t="s">
        <v>23</v>
      </c>
      <c r="D75" s="59">
        <v>3</v>
      </c>
      <c r="E75" s="60">
        <v>563.64</v>
      </c>
      <c r="F75" s="61">
        <f t="shared" si="16"/>
        <v>679.19</v>
      </c>
      <c r="G75" s="61">
        <f t="shared" si="17"/>
        <v>2037.57</v>
      </c>
      <c r="H75" s="43"/>
      <c r="I75" s="35"/>
      <c r="J75" s="45"/>
      <c r="K75" s="46"/>
      <c r="L75" s="47"/>
      <c r="M75" s="47"/>
      <c r="N75" s="47"/>
      <c r="O75" s="47"/>
      <c r="P75" s="47"/>
      <c r="Q75" s="47"/>
    </row>
    <row r="76" spans="1:17" s="48" customFormat="1" ht="25.2" x14ac:dyDescent="0.25">
      <c r="A76" s="57" t="s">
        <v>124</v>
      </c>
      <c r="B76" s="58" t="s">
        <v>125</v>
      </c>
      <c r="C76" s="57" t="s">
        <v>23</v>
      </c>
      <c r="D76" s="59">
        <v>1.68</v>
      </c>
      <c r="E76" s="60">
        <v>554.5</v>
      </c>
      <c r="F76" s="61">
        <f t="shared" si="16"/>
        <v>668.17</v>
      </c>
      <c r="G76" s="61">
        <f t="shared" si="17"/>
        <v>1122.52</v>
      </c>
      <c r="H76" s="43"/>
      <c r="I76" s="35"/>
      <c r="J76" s="45"/>
      <c r="K76" s="46"/>
      <c r="L76" s="47"/>
      <c r="M76" s="47"/>
      <c r="N76" s="47"/>
      <c r="O76" s="47"/>
      <c r="P76" s="47"/>
      <c r="Q76" s="47"/>
    </row>
    <row r="77" spans="1:17" s="55" customFormat="1" x14ac:dyDescent="0.25">
      <c r="A77" s="49" t="s">
        <v>126</v>
      </c>
      <c r="B77" s="50" t="s">
        <v>127</v>
      </c>
      <c r="C77" s="51"/>
      <c r="D77" s="44"/>
      <c r="E77" s="66"/>
      <c r="F77" s="44"/>
      <c r="G77" s="44">
        <f>SUM(G78:G93)</f>
        <v>8890.09</v>
      </c>
      <c r="H77" s="52"/>
      <c r="I77" s="67"/>
      <c r="J77" s="53"/>
      <c r="K77" s="53"/>
      <c r="L77" s="54"/>
      <c r="M77" s="54"/>
      <c r="N77" s="54"/>
      <c r="O77" s="54"/>
      <c r="P77" s="54"/>
      <c r="Q77" s="54"/>
    </row>
    <row r="78" spans="1:17" s="76" customFormat="1" x14ac:dyDescent="0.25">
      <c r="A78" s="68"/>
      <c r="B78" s="69"/>
      <c r="C78" s="70"/>
      <c r="D78" s="71"/>
      <c r="E78" s="67"/>
      <c r="F78" s="71"/>
      <c r="G78" s="71"/>
      <c r="H78" s="72"/>
      <c r="I78" s="56"/>
      <c r="J78" s="73"/>
      <c r="K78" s="74"/>
      <c r="L78" s="75"/>
      <c r="M78" s="75"/>
      <c r="N78" s="75"/>
      <c r="O78" s="75"/>
      <c r="P78" s="75"/>
      <c r="Q78" s="75"/>
    </row>
    <row r="79" spans="1:17" s="48" customFormat="1" ht="50.4" x14ac:dyDescent="0.25">
      <c r="A79" s="57" t="s">
        <v>128</v>
      </c>
      <c r="B79" s="58" t="s">
        <v>129</v>
      </c>
      <c r="C79" s="57" t="s">
        <v>109</v>
      </c>
      <c r="D79" s="59">
        <v>3</v>
      </c>
      <c r="E79" s="60">
        <v>129.08000000000001</v>
      </c>
      <c r="F79" s="61">
        <f t="shared" ref="F79:F93" si="18">ROUND(E79*(1+$G$7),2)</f>
        <v>155.54</v>
      </c>
      <c r="G79" s="61">
        <f t="shared" ref="G79:G93" si="19">TRUNC($D79*F79,2)</f>
        <v>466.62</v>
      </c>
      <c r="H79" s="62"/>
      <c r="I79" s="35"/>
      <c r="J79" s="63"/>
      <c r="K79" s="64"/>
      <c r="L79" s="64"/>
      <c r="M79" s="64"/>
      <c r="N79" s="64"/>
      <c r="O79" s="64"/>
      <c r="P79" s="64"/>
      <c r="Q79" s="64"/>
    </row>
    <row r="80" spans="1:17" s="48" customFormat="1" ht="37.799999999999997" x14ac:dyDescent="0.25">
      <c r="A80" s="57" t="s">
        <v>130</v>
      </c>
      <c r="B80" s="58" t="s">
        <v>131</v>
      </c>
      <c r="C80" s="57" t="s">
        <v>53</v>
      </c>
      <c r="D80" s="59">
        <v>2</v>
      </c>
      <c r="E80" s="60">
        <v>153.80000000000001</v>
      </c>
      <c r="F80" s="61">
        <f>ROUND(E80*(1+$G$7),2)</f>
        <v>185.33</v>
      </c>
      <c r="G80" s="61">
        <f t="shared" si="19"/>
        <v>370.66</v>
      </c>
      <c r="H80" s="62"/>
      <c r="I80" s="35"/>
      <c r="J80" s="63"/>
      <c r="K80" s="64"/>
      <c r="L80" s="64"/>
      <c r="M80" s="64"/>
      <c r="N80" s="64"/>
      <c r="O80" s="64"/>
      <c r="P80" s="64"/>
      <c r="Q80" s="64"/>
    </row>
    <row r="81" spans="1:17" s="48" customFormat="1" ht="37.799999999999997" x14ac:dyDescent="0.25">
      <c r="A81" s="57" t="s">
        <v>132</v>
      </c>
      <c r="B81" s="58" t="s">
        <v>133</v>
      </c>
      <c r="C81" s="57" t="s">
        <v>109</v>
      </c>
      <c r="D81" s="59">
        <v>2</v>
      </c>
      <c r="E81" s="60">
        <v>167.79</v>
      </c>
      <c r="F81" s="61">
        <f t="shared" si="18"/>
        <v>202.19</v>
      </c>
      <c r="G81" s="61">
        <f t="shared" si="19"/>
        <v>404.38</v>
      </c>
      <c r="H81" s="62"/>
      <c r="I81" s="35"/>
      <c r="J81" s="63"/>
      <c r="K81" s="64"/>
      <c r="L81" s="64"/>
      <c r="M81" s="64"/>
      <c r="N81" s="64"/>
      <c r="O81" s="64"/>
      <c r="P81" s="64"/>
      <c r="Q81" s="64"/>
    </row>
    <row r="82" spans="1:17" s="48" customFormat="1" ht="37.799999999999997" x14ac:dyDescent="0.25">
      <c r="A82" s="57" t="s">
        <v>134</v>
      </c>
      <c r="B82" s="58" t="s">
        <v>135</v>
      </c>
      <c r="C82" s="57" t="s">
        <v>109</v>
      </c>
      <c r="D82" s="59">
        <v>3</v>
      </c>
      <c r="E82" s="60">
        <v>80.52</v>
      </c>
      <c r="F82" s="61">
        <f t="shared" si="18"/>
        <v>97.03</v>
      </c>
      <c r="G82" s="61">
        <f t="shared" si="19"/>
        <v>291.08999999999997</v>
      </c>
      <c r="H82" s="62"/>
      <c r="I82" s="35"/>
      <c r="J82" s="63"/>
      <c r="K82" s="64"/>
      <c r="L82" s="64"/>
      <c r="M82" s="64"/>
      <c r="N82" s="64"/>
      <c r="O82" s="64"/>
      <c r="P82" s="64"/>
      <c r="Q82" s="64"/>
    </row>
    <row r="83" spans="1:17" s="4" customFormat="1" ht="50.4" x14ac:dyDescent="0.25">
      <c r="A83" s="26" t="s">
        <v>136</v>
      </c>
      <c r="B83" s="79" t="s">
        <v>137</v>
      </c>
      <c r="C83" s="26" t="s">
        <v>109</v>
      </c>
      <c r="D83" s="28">
        <v>4</v>
      </c>
      <c r="E83" s="29">
        <v>428.83</v>
      </c>
      <c r="F83" s="61">
        <f t="shared" si="18"/>
        <v>516.74</v>
      </c>
      <c r="G83" s="61">
        <f t="shared" si="19"/>
        <v>2066.96</v>
      </c>
      <c r="H83" s="1"/>
      <c r="I83" s="29"/>
      <c r="J83" s="2"/>
      <c r="K83" s="3"/>
      <c r="L83" s="3"/>
      <c r="M83" s="3"/>
      <c r="N83" s="3"/>
      <c r="O83" s="3"/>
      <c r="P83" s="3"/>
      <c r="Q83" s="3"/>
    </row>
    <row r="84" spans="1:17" s="4" customFormat="1" ht="50.4" x14ac:dyDescent="0.25">
      <c r="A84" s="26" t="s">
        <v>138</v>
      </c>
      <c r="B84" s="79" t="s">
        <v>139</v>
      </c>
      <c r="C84" s="26" t="s">
        <v>109</v>
      </c>
      <c r="D84" s="28">
        <v>2</v>
      </c>
      <c r="E84" s="29">
        <v>223.65</v>
      </c>
      <c r="F84" s="61">
        <f>ROUND(E84*(1+$G$7),2)</f>
        <v>269.5</v>
      </c>
      <c r="G84" s="61">
        <f t="shared" si="19"/>
        <v>539</v>
      </c>
      <c r="H84" s="1"/>
      <c r="I84" s="35"/>
      <c r="J84" s="2"/>
      <c r="K84" s="3"/>
      <c r="L84" s="3"/>
      <c r="M84" s="3"/>
      <c r="N84" s="3"/>
      <c r="O84" s="3"/>
      <c r="P84" s="3"/>
      <c r="Q84" s="3"/>
    </row>
    <row r="85" spans="1:17" s="48" customFormat="1" ht="75.599999999999994" x14ac:dyDescent="0.25">
      <c r="A85" s="41" t="s">
        <v>140</v>
      </c>
      <c r="B85" s="91" t="s">
        <v>141</v>
      </c>
      <c r="C85" s="41" t="s">
        <v>109</v>
      </c>
      <c r="D85" s="42">
        <v>2</v>
      </c>
      <c r="E85" s="35">
        <v>717.98</v>
      </c>
      <c r="F85" s="61">
        <f t="shared" si="18"/>
        <v>865.17</v>
      </c>
      <c r="G85" s="61">
        <f t="shared" si="19"/>
        <v>1730.34</v>
      </c>
      <c r="H85" s="43"/>
      <c r="I85" s="35"/>
      <c r="J85" s="65"/>
      <c r="K85" s="47"/>
      <c r="L85" s="47"/>
      <c r="M85" s="47"/>
      <c r="N85" s="47"/>
      <c r="O85" s="47"/>
      <c r="P85" s="47"/>
      <c r="Q85" s="47"/>
    </row>
    <row r="86" spans="1:17" s="48" customFormat="1" ht="25.2" x14ac:dyDescent="0.25">
      <c r="A86" s="41" t="s">
        <v>142</v>
      </c>
      <c r="B86" s="91" t="s">
        <v>143</v>
      </c>
      <c r="C86" s="41" t="s">
        <v>109</v>
      </c>
      <c r="D86" s="42">
        <v>2</v>
      </c>
      <c r="E86" s="35">
        <v>105.16</v>
      </c>
      <c r="F86" s="61">
        <f t="shared" si="18"/>
        <v>126.72</v>
      </c>
      <c r="G86" s="61">
        <f t="shared" si="19"/>
        <v>253.44</v>
      </c>
      <c r="H86" s="43"/>
      <c r="I86" s="35"/>
      <c r="J86" s="65"/>
      <c r="K86" s="47"/>
      <c r="L86" s="47"/>
      <c r="M86" s="47"/>
      <c r="N86" s="47"/>
      <c r="O86" s="47"/>
      <c r="P86" s="47"/>
      <c r="Q86" s="47"/>
    </row>
    <row r="87" spans="1:17" s="48" customFormat="1" ht="37.799999999999997" x14ac:dyDescent="0.25">
      <c r="A87" s="41" t="s">
        <v>144</v>
      </c>
      <c r="B87" s="91" t="s">
        <v>145</v>
      </c>
      <c r="C87" s="41" t="s">
        <v>109</v>
      </c>
      <c r="D87" s="42">
        <v>2</v>
      </c>
      <c r="E87" s="35">
        <v>470.41</v>
      </c>
      <c r="F87" s="61">
        <f t="shared" si="18"/>
        <v>566.84</v>
      </c>
      <c r="G87" s="61">
        <f t="shared" si="19"/>
        <v>1133.68</v>
      </c>
      <c r="H87" s="43"/>
      <c r="I87" s="35"/>
      <c r="J87" s="65"/>
      <c r="K87" s="47"/>
      <c r="L87" s="47"/>
      <c r="M87" s="47"/>
      <c r="N87" s="47"/>
      <c r="O87" s="47"/>
      <c r="P87" s="47"/>
      <c r="Q87" s="47"/>
    </row>
    <row r="88" spans="1:17" s="48" customFormat="1" ht="25.2" x14ac:dyDescent="0.25">
      <c r="A88" s="41" t="s">
        <v>146</v>
      </c>
      <c r="B88" s="91" t="s">
        <v>147</v>
      </c>
      <c r="C88" s="41" t="s">
        <v>109</v>
      </c>
      <c r="D88" s="42">
        <v>2</v>
      </c>
      <c r="E88" s="35">
        <v>34.67</v>
      </c>
      <c r="F88" s="61">
        <f>ROUND(E88*(1+$G$7),2)</f>
        <v>41.78</v>
      </c>
      <c r="G88" s="61">
        <f t="shared" si="19"/>
        <v>83.56</v>
      </c>
      <c r="H88" s="43"/>
      <c r="I88" s="35"/>
      <c r="J88" s="65"/>
      <c r="K88" s="47"/>
      <c r="L88" s="47"/>
      <c r="M88" s="47"/>
      <c r="N88" s="47"/>
      <c r="O88" s="47"/>
      <c r="P88" s="47"/>
      <c r="Q88" s="47"/>
    </row>
    <row r="89" spans="1:17" s="48" customFormat="1" ht="25.2" x14ac:dyDescent="0.25">
      <c r="A89" s="41" t="s">
        <v>148</v>
      </c>
      <c r="B89" s="91" t="s">
        <v>149</v>
      </c>
      <c r="C89" s="41" t="s">
        <v>109</v>
      </c>
      <c r="D89" s="42">
        <v>2</v>
      </c>
      <c r="E89" s="35">
        <v>95.89</v>
      </c>
      <c r="F89" s="61">
        <f t="shared" si="18"/>
        <v>115.55</v>
      </c>
      <c r="G89" s="61">
        <f t="shared" si="19"/>
        <v>231.1</v>
      </c>
      <c r="H89" s="43"/>
      <c r="I89" s="35"/>
      <c r="J89" s="65"/>
      <c r="K89" s="47"/>
      <c r="L89" s="47"/>
      <c r="M89" s="47"/>
      <c r="N89" s="47"/>
      <c r="O89" s="47"/>
      <c r="P89" s="47"/>
      <c r="Q89" s="47"/>
    </row>
    <row r="90" spans="1:17" s="48" customFormat="1" ht="25.2" x14ac:dyDescent="0.25">
      <c r="A90" s="41" t="s">
        <v>150</v>
      </c>
      <c r="B90" s="91" t="s">
        <v>151</v>
      </c>
      <c r="C90" s="41" t="s">
        <v>109</v>
      </c>
      <c r="D90" s="42">
        <v>2</v>
      </c>
      <c r="E90" s="35">
        <v>75.569999999999993</v>
      </c>
      <c r="F90" s="61">
        <f t="shared" si="18"/>
        <v>91.06</v>
      </c>
      <c r="G90" s="61">
        <f t="shared" si="19"/>
        <v>182.12</v>
      </c>
      <c r="H90" s="43"/>
      <c r="I90" s="35"/>
      <c r="J90" s="65"/>
      <c r="K90" s="47"/>
      <c r="L90" s="47"/>
      <c r="M90" s="47"/>
      <c r="N90" s="47"/>
      <c r="O90" s="47"/>
      <c r="P90" s="47"/>
      <c r="Q90" s="47"/>
    </row>
    <row r="91" spans="1:17" s="48" customFormat="1" ht="37.799999999999997" x14ac:dyDescent="0.25">
      <c r="A91" s="41" t="s">
        <v>152</v>
      </c>
      <c r="B91" s="91" t="s">
        <v>153</v>
      </c>
      <c r="C91" s="41" t="s">
        <v>109</v>
      </c>
      <c r="D91" s="42">
        <v>2</v>
      </c>
      <c r="E91" s="35">
        <v>389.9</v>
      </c>
      <c r="F91" s="61">
        <f t="shared" si="18"/>
        <v>469.83</v>
      </c>
      <c r="G91" s="61">
        <f t="shared" si="19"/>
        <v>939.66</v>
      </c>
      <c r="H91" s="43"/>
      <c r="I91" s="35"/>
      <c r="J91" s="65"/>
      <c r="K91" s="47"/>
      <c r="L91" s="47"/>
      <c r="M91" s="47"/>
      <c r="N91" s="47"/>
      <c r="O91" s="47"/>
      <c r="P91" s="47"/>
      <c r="Q91" s="47"/>
    </row>
    <row r="92" spans="1:17" s="48" customFormat="1" ht="25.2" x14ac:dyDescent="0.25">
      <c r="A92" s="41" t="s">
        <v>154</v>
      </c>
      <c r="B92" s="91" t="s">
        <v>155</v>
      </c>
      <c r="C92" s="41" t="s">
        <v>109</v>
      </c>
      <c r="D92" s="42">
        <v>1</v>
      </c>
      <c r="E92" s="35">
        <v>109.19</v>
      </c>
      <c r="F92" s="61">
        <f>ROUND(E92*(1+$G$7),2)</f>
        <v>131.57</v>
      </c>
      <c r="G92" s="61">
        <f t="shared" si="19"/>
        <v>131.57</v>
      </c>
      <c r="H92" s="43"/>
      <c r="I92" s="35"/>
      <c r="J92" s="65"/>
      <c r="K92" s="47"/>
      <c r="L92" s="47"/>
      <c r="M92" s="47"/>
      <c r="N92" s="47"/>
      <c r="O92" s="47"/>
      <c r="P92" s="47"/>
      <c r="Q92" s="47"/>
    </row>
    <row r="93" spans="1:17" s="48" customFormat="1" ht="50.4" x14ac:dyDescent="0.25">
      <c r="A93" s="41" t="s">
        <v>156</v>
      </c>
      <c r="B93" s="91" t="s">
        <v>157</v>
      </c>
      <c r="C93" s="41" t="s">
        <v>109</v>
      </c>
      <c r="D93" s="42">
        <v>3</v>
      </c>
      <c r="E93" s="35">
        <v>18.23</v>
      </c>
      <c r="F93" s="61">
        <f t="shared" si="18"/>
        <v>21.97</v>
      </c>
      <c r="G93" s="61">
        <f t="shared" si="19"/>
        <v>65.91</v>
      </c>
      <c r="H93" s="43"/>
      <c r="I93" s="35"/>
      <c r="J93" s="65"/>
      <c r="K93" s="47"/>
      <c r="L93" s="47"/>
      <c r="M93" s="47"/>
      <c r="N93" s="47"/>
      <c r="O93" s="47"/>
      <c r="P93" s="47"/>
      <c r="Q93" s="47"/>
    </row>
    <row r="94" spans="1:17" s="55" customFormat="1" x14ac:dyDescent="0.25">
      <c r="A94" s="49" t="s">
        <v>158</v>
      </c>
      <c r="B94" s="50" t="s">
        <v>159</v>
      </c>
      <c r="C94" s="51"/>
      <c r="D94" s="44"/>
      <c r="E94" s="66"/>
      <c r="F94" s="44"/>
      <c r="G94" s="44">
        <f>SUM(G95:G101)</f>
        <v>4435.6000000000004</v>
      </c>
      <c r="H94" s="52"/>
      <c r="I94" s="67"/>
      <c r="J94" s="53"/>
      <c r="K94" s="53"/>
      <c r="L94" s="54"/>
      <c r="M94" s="54"/>
      <c r="N94" s="54"/>
      <c r="O94" s="54"/>
      <c r="P94" s="54"/>
      <c r="Q94" s="54"/>
    </row>
    <row r="95" spans="1:17" s="76" customFormat="1" x14ac:dyDescent="0.25">
      <c r="A95" s="68"/>
      <c r="B95" s="69"/>
      <c r="C95" s="70"/>
      <c r="D95" s="71"/>
      <c r="E95" s="67"/>
      <c r="F95" s="71"/>
      <c r="G95" s="71"/>
      <c r="H95" s="72"/>
      <c r="I95" s="56"/>
      <c r="J95" s="73"/>
      <c r="K95" s="74"/>
      <c r="L95" s="75"/>
      <c r="M95" s="75"/>
      <c r="N95" s="75"/>
      <c r="O95" s="75"/>
      <c r="P95" s="75"/>
      <c r="Q95" s="75"/>
    </row>
    <row r="96" spans="1:17" s="48" customFormat="1" ht="50.4" x14ac:dyDescent="0.25">
      <c r="A96" s="57" t="s">
        <v>160</v>
      </c>
      <c r="B96" s="58" t="s">
        <v>161</v>
      </c>
      <c r="C96" s="57" t="s">
        <v>109</v>
      </c>
      <c r="D96" s="59">
        <v>5</v>
      </c>
      <c r="E96" s="60">
        <v>119.6</v>
      </c>
      <c r="F96" s="61">
        <f>ROUND(E96*(1+$G$7),2)</f>
        <v>144.12</v>
      </c>
      <c r="G96" s="61">
        <f t="shared" ref="G96:G101" si="20">TRUNC($D96*F96,2)</f>
        <v>720.6</v>
      </c>
      <c r="H96" s="62"/>
      <c r="I96" s="35"/>
      <c r="J96" s="63"/>
      <c r="K96" s="64"/>
      <c r="L96" s="64"/>
      <c r="M96" s="64"/>
      <c r="N96" s="64"/>
      <c r="O96" s="64"/>
      <c r="P96" s="64"/>
      <c r="Q96" s="64"/>
    </row>
    <row r="97" spans="1:17" s="48" customFormat="1" ht="50.4" x14ac:dyDescent="0.25">
      <c r="A97" s="57" t="s">
        <v>162</v>
      </c>
      <c r="B97" s="58" t="s">
        <v>163</v>
      </c>
      <c r="C97" s="57" t="s">
        <v>109</v>
      </c>
      <c r="D97" s="59">
        <v>11</v>
      </c>
      <c r="E97" s="60">
        <v>47.94</v>
      </c>
      <c r="F97" s="61">
        <f t="shared" ref="F97" si="21">ROUND(E97*(1+$G$7),2)</f>
        <v>57.77</v>
      </c>
      <c r="G97" s="61">
        <f t="shared" si="20"/>
        <v>635.47</v>
      </c>
      <c r="H97" s="62"/>
      <c r="I97" s="35"/>
      <c r="J97" s="63"/>
      <c r="K97" s="64"/>
      <c r="L97" s="64"/>
      <c r="M97" s="64"/>
      <c r="N97" s="64"/>
      <c r="O97" s="64"/>
      <c r="P97" s="64"/>
      <c r="Q97" s="64"/>
    </row>
    <row r="98" spans="1:17" s="48" customFormat="1" ht="63" x14ac:dyDescent="0.25">
      <c r="A98" s="57" t="s">
        <v>164</v>
      </c>
      <c r="B98" s="58" t="s">
        <v>165</v>
      </c>
      <c r="C98" s="57" t="s">
        <v>109</v>
      </c>
      <c r="D98" s="59">
        <v>13</v>
      </c>
      <c r="E98" s="60">
        <v>135.33000000000001</v>
      </c>
      <c r="F98" s="61">
        <f>ROUND(E98*(1+$G$7),2)</f>
        <v>163.07</v>
      </c>
      <c r="G98" s="61">
        <f t="shared" si="20"/>
        <v>2119.91</v>
      </c>
      <c r="H98" s="62"/>
      <c r="I98" s="35"/>
      <c r="J98" s="63"/>
      <c r="K98" s="64"/>
      <c r="L98" s="64"/>
      <c r="M98" s="64"/>
      <c r="N98" s="64"/>
      <c r="O98" s="64"/>
      <c r="P98" s="64"/>
      <c r="Q98" s="64"/>
    </row>
    <row r="99" spans="1:17" s="48" customFormat="1" ht="75.599999999999994" x14ac:dyDescent="0.25">
      <c r="A99" s="57" t="s">
        <v>166</v>
      </c>
      <c r="B99" s="58" t="s">
        <v>167</v>
      </c>
      <c r="C99" s="57" t="s">
        <v>109</v>
      </c>
      <c r="D99" s="59">
        <v>3</v>
      </c>
      <c r="E99" s="60">
        <v>173.74</v>
      </c>
      <c r="F99" s="61">
        <f>ROUND(E99*(1+$G$7),2)</f>
        <v>209.36</v>
      </c>
      <c r="G99" s="61">
        <f t="shared" si="20"/>
        <v>628.08000000000004</v>
      </c>
      <c r="H99" s="62"/>
      <c r="I99" s="35"/>
      <c r="J99" s="63"/>
      <c r="K99" s="64"/>
      <c r="L99" s="64"/>
      <c r="M99" s="64"/>
      <c r="N99" s="64"/>
      <c r="O99" s="64"/>
      <c r="P99" s="64"/>
      <c r="Q99" s="64"/>
    </row>
    <row r="100" spans="1:17" s="48" customFormat="1" ht="37.799999999999997" x14ac:dyDescent="0.25">
      <c r="A100" s="57" t="s">
        <v>168</v>
      </c>
      <c r="B100" s="58" t="s">
        <v>169</v>
      </c>
      <c r="C100" s="57" t="s">
        <v>109</v>
      </c>
      <c r="D100" s="59">
        <v>11</v>
      </c>
      <c r="E100" s="60" t="s">
        <v>170</v>
      </c>
      <c r="F100" s="61">
        <f t="shared" ref="F100" si="22">ROUND(E100*(1+$G$7),2)</f>
        <v>8.8699999999999992</v>
      </c>
      <c r="G100" s="61">
        <f t="shared" si="20"/>
        <v>97.57</v>
      </c>
      <c r="H100" s="62"/>
      <c r="I100" s="35"/>
      <c r="J100" s="63"/>
      <c r="K100" s="64"/>
      <c r="L100" s="64"/>
      <c r="M100" s="64"/>
      <c r="N100" s="64"/>
      <c r="O100" s="64"/>
      <c r="P100" s="64"/>
      <c r="Q100" s="64"/>
    </row>
    <row r="101" spans="1:17" s="48" customFormat="1" ht="25.2" x14ac:dyDescent="0.25">
      <c r="A101" s="57" t="s">
        <v>171</v>
      </c>
      <c r="B101" s="58" t="s">
        <v>172</v>
      </c>
      <c r="C101" s="57" t="s">
        <v>109</v>
      </c>
      <c r="D101" s="59">
        <v>11</v>
      </c>
      <c r="E101" s="60">
        <v>17.649999999999999</v>
      </c>
      <c r="F101" s="61">
        <f>ROUND(E101*(1+$G$7),2)</f>
        <v>21.27</v>
      </c>
      <c r="G101" s="61">
        <f t="shared" si="20"/>
        <v>233.97</v>
      </c>
      <c r="H101" s="62"/>
      <c r="I101" s="35"/>
      <c r="J101" s="63"/>
      <c r="K101" s="64"/>
      <c r="L101" s="64"/>
      <c r="M101" s="64"/>
      <c r="N101" s="64"/>
      <c r="O101" s="64"/>
      <c r="P101" s="64"/>
      <c r="Q101" s="64"/>
    </row>
    <row r="102" spans="1:17" s="48" customFormat="1" x14ac:dyDescent="0.25">
      <c r="A102" s="49" t="s">
        <v>173</v>
      </c>
      <c r="B102" s="50" t="s">
        <v>174</v>
      </c>
      <c r="C102" s="51"/>
      <c r="D102" s="44"/>
      <c r="E102" s="44"/>
      <c r="F102" s="44"/>
      <c r="G102" s="44">
        <f>SUM(G103:G107)</f>
        <v>38499.659999999996</v>
      </c>
      <c r="H102" s="43"/>
      <c r="I102" s="35"/>
      <c r="J102" s="65"/>
      <c r="K102" s="47"/>
      <c r="L102" s="47"/>
      <c r="M102" s="47"/>
      <c r="N102" s="47"/>
      <c r="O102" s="47"/>
      <c r="P102" s="47"/>
      <c r="Q102" s="47"/>
    </row>
    <row r="103" spans="1:17" s="48" customFormat="1" x14ac:dyDescent="0.25">
      <c r="A103" s="39"/>
      <c r="B103" s="40"/>
      <c r="C103" s="41"/>
      <c r="D103" s="42"/>
      <c r="E103" s="35"/>
      <c r="F103" s="42"/>
      <c r="G103" s="42"/>
      <c r="H103" s="43"/>
      <c r="I103" s="35"/>
      <c r="J103" s="65"/>
      <c r="K103" s="47"/>
      <c r="L103" s="47"/>
      <c r="M103" s="47"/>
      <c r="N103" s="47"/>
      <c r="O103" s="47"/>
      <c r="P103" s="47"/>
      <c r="Q103" s="47"/>
    </row>
    <row r="104" spans="1:17" s="48" customFormat="1" x14ac:dyDescent="0.25">
      <c r="A104" s="57" t="s">
        <v>175</v>
      </c>
      <c r="B104" s="58" t="s">
        <v>176</v>
      </c>
      <c r="C104" s="57" t="s">
        <v>20</v>
      </c>
      <c r="D104" s="59">
        <v>42</v>
      </c>
      <c r="E104" s="60">
        <v>6.08</v>
      </c>
      <c r="F104" s="61">
        <f>ROUND(E104*(1+$G$7),2)</f>
        <v>7.33</v>
      </c>
      <c r="G104" s="61">
        <f>TRUNC($D104*F104,2)</f>
        <v>307.86</v>
      </c>
      <c r="H104" s="43"/>
      <c r="I104" s="35"/>
      <c r="J104" s="65"/>
      <c r="K104" s="47"/>
      <c r="L104" s="47"/>
      <c r="M104" s="47"/>
      <c r="N104" s="47"/>
      <c r="O104" s="47"/>
      <c r="P104" s="47"/>
      <c r="Q104" s="47"/>
    </row>
    <row r="105" spans="1:17" s="48" customFormat="1" ht="63" x14ac:dyDescent="0.25">
      <c r="A105" s="57" t="s">
        <v>177</v>
      </c>
      <c r="B105" s="58" t="s">
        <v>178</v>
      </c>
      <c r="C105" s="57" t="s">
        <v>53</v>
      </c>
      <c r="D105" s="59">
        <v>30</v>
      </c>
      <c r="E105" s="60">
        <v>53.48</v>
      </c>
      <c r="F105" s="61">
        <f t="shared" ref="F105" si="23">ROUND(E105*(1+$G$7),2)</f>
        <v>64.44</v>
      </c>
      <c r="G105" s="61">
        <f>TRUNC($D105*F105,2)</f>
        <v>1933.2</v>
      </c>
      <c r="H105" s="43"/>
      <c r="I105" s="35"/>
      <c r="J105" s="65"/>
      <c r="K105" s="47"/>
      <c r="L105" s="47"/>
      <c r="M105" s="47"/>
      <c r="N105" s="47"/>
      <c r="O105" s="47"/>
      <c r="P105" s="47"/>
      <c r="Q105" s="47"/>
    </row>
    <row r="106" spans="1:17" s="48" customFormat="1" ht="37.799999999999997" x14ac:dyDescent="0.25">
      <c r="A106" s="57" t="s">
        <v>179</v>
      </c>
      <c r="B106" s="58" t="s">
        <v>180</v>
      </c>
      <c r="C106" s="57" t="s">
        <v>23</v>
      </c>
      <c r="D106" s="59">
        <v>420</v>
      </c>
      <c r="E106" s="60">
        <v>71.64</v>
      </c>
      <c r="F106" s="61">
        <f>ROUND(E106*(1+$G$7),2)</f>
        <v>86.33</v>
      </c>
      <c r="G106" s="61">
        <f>TRUNC($D106*F106,2)</f>
        <v>36258.6</v>
      </c>
      <c r="H106" s="43"/>
      <c r="I106" s="35"/>
      <c r="J106" s="65"/>
      <c r="K106" s="47"/>
      <c r="L106" s="47"/>
      <c r="M106" s="47"/>
      <c r="N106" s="47"/>
      <c r="O106" s="47"/>
      <c r="P106" s="47"/>
      <c r="Q106" s="47"/>
    </row>
    <row r="107" spans="1:17" s="48" customFormat="1" x14ac:dyDescent="0.25">
      <c r="A107" s="39"/>
      <c r="B107" s="40"/>
      <c r="C107" s="41"/>
      <c r="D107" s="42"/>
      <c r="E107" s="35"/>
      <c r="F107" s="42"/>
      <c r="G107" s="42"/>
      <c r="H107" s="43"/>
      <c r="I107" s="29"/>
      <c r="J107" s="45"/>
      <c r="K107" s="46"/>
      <c r="L107" s="47"/>
      <c r="M107" s="47"/>
      <c r="N107" s="47"/>
      <c r="O107" s="47"/>
      <c r="P107" s="47"/>
      <c r="Q107" s="47"/>
    </row>
    <row r="108" spans="1:17" s="4" customFormat="1" ht="15" x14ac:dyDescent="0.25">
      <c r="A108" s="248" t="s">
        <v>181</v>
      </c>
      <c r="B108" s="249"/>
      <c r="C108" s="249"/>
      <c r="D108" s="249"/>
      <c r="E108" s="92"/>
      <c r="F108" s="93"/>
      <c r="G108" s="94">
        <f>SUM(G13:G107)/2</f>
        <v>160921.86000000002</v>
      </c>
      <c r="H108" s="9"/>
      <c r="I108" s="95"/>
      <c r="J108" s="2"/>
      <c r="K108" s="7"/>
      <c r="L108" s="7"/>
      <c r="M108" s="7"/>
      <c r="N108" s="7"/>
      <c r="O108" s="7"/>
      <c r="P108" s="7"/>
      <c r="Q108" s="7"/>
    </row>
    <row r="109" spans="1:17" x14ac:dyDescent="0.25">
      <c r="A109" s="96"/>
      <c r="B109" s="96"/>
      <c r="C109" s="97"/>
      <c r="D109" s="96"/>
      <c r="E109" s="5"/>
      <c r="F109" s="98"/>
      <c r="G109" s="99"/>
      <c r="H109" s="100"/>
      <c r="I109" s="95"/>
      <c r="J109" s="95"/>
      <c r="K109" s="96"/>
      <c r="L109" s="96"/>
      <c r="M109" s="96"/>
      <c r="N109" s="96"/>
      <c r="O109" s="96"/>
      <c r="P109" s="96"/>
      <c r="Q109" s="96"/>
    </row>
    <row r="110" spans="1:17" x14ac:dyDescent="0.25">
      <c r="A110" s="96"/>
      <c r="B110" s="96"/>
      <c r="C110" s="97"/>
      <c r="D110" s="96"/>
      <c r="E110" s="8"/>
      <c r="F110" s="96"/>
      <c r="G110" s="99"/>
      <c r="H110" s="100"/>
      <c r="I110" s="2"/>
      <c r="J110" s="95"/>
      <c r="K110" s="96"/>
      <c r="L110" s="96"/>
      <c r="M110" s="96"/>
      <c r="N110" s="96"/>
      <c r="O110" s="96"/>
      <c r="P110" s="96"/>
      <c r="Q110" s="96"/>
    </row>
    <row r="111" spans="1:17" ht="15" x14ac:dyDescent="0.25">
      <c r="A111" s="96"/>
      <c r="B111" s="96"/>
      <c r="C111" s="97"/>
      <c r="D111" s="96"/>
      <c r="E111" s="7"/>
      <c r="F111" s="3"/>
      <c r="G111" s="102"/>
      <c r="H111" s="1"/>
      <c r="I111" s="2"/>
      <c r="J111" s="95"/>
      <c r="K111" s="96"/>
      <c r="L111" s="96"/>
      <c r="M111" s="96"/>
      <c r="N111" s="96"/>
      <c r="O111" s="96"/>
      <c r="P111" s="96"/>
      <c r="Q111" s="96"/>
    </row>
    <row r="112" spans="1:17" s="4" customFormat="1" x14ac:dyDescent="0.25">
      <c r="A112" s="3"/>
      <c r="B112" s="3"/>
      <c r="C112" s="7"/>
      <c r="D112" s="3"/>
      <c r="E112" s="103"/>
      <c r="F112" s="104"/>
      <c r="G112" s="105"/>
      <c r="H112" s="1"/>
      <c r="I112" s="2"/>
      <c r="J112" s="2"/>
      <c r="K112" s="3"/>
      <c r="L112" s="3"/>
      <c r="M112" s="3"/>
      <c r="N112" s="3"/>
      <c r="O112" s="3"/>
      <c r="P112" s="3"/>
      <c r="Q112" s="3"/>
    </row>
    <row r="113" spans="1:17" s="4" customFormat="1" x14ac:dyDescent="0.25">
      <c r="A113" s="3"/>
      <c r="B113" s="3"/>
      <c r="C113" s="7"/>
      <c r="D113" s="3"/>
      <c r="E113" s="106"/>
      <c r="G113" s="107"/>
      <c r="H113" s="1"/>
      <c r="I113" s="2"/>
      <c r="J113" s="2"/>
      <c r="K113" s="3"/>
      <c r="L113" s="3"/>
      <c r="M113" s="3"/>
      <c r="N113" s="3"/>
      <c r="O113" s="3"/>
      <c r="P113" s="3"/>
      <c r="Q113" s="3"/>
    </row>
    <row r="114" spans="1:17" x14ac:dyDescent="0.25">
      <c r="A114" s="96"/>
      <c r="B114" s="96"/>
      <c r="C114" s="97"/>
      <c r="D114" s="96"/>
      <c r="E114" s="106"/>
      <c r="F114" s="4"/>
      <c r="G114" s="108"/>
      <c r="H114" s="1"/>
      <c r="I114" s="109"/>
      <c r="J114" s="95"/>
      <c r="K114" s="96"/>
      <c r="L114" s="96"/>
      <c r="M114" s="96"/>
      <c r="N114" s="96"/>
      <c r="O114" s="96"/>
      <c r="P114" s="96"/>
      <c r="Q114" s="96"/>
    </row>
    <row r="115" spans="1:17" x14ac:dyDescent="0.25">
      <c r="E115" s="106"/>
      <c r="F115" s="4"/>
      <c r="G115" s="4"/>
      <c r="H115" s="111"/>
    </row>
    <row r="116" spans="1:17" x14ac:dyDescent="0.25">
      <c r="G116" s="114"/>
    </row>
  </sheetData>
  <mergeCells count="4">
    <mergeCell ref="A1:G1"/>
    <mergeCell ref="E7:F7"/>
    <mergeCell ref="E8:G8"/>
    <mergeCell ref="A108:D108"/>
  </mergeCells>
  <printOptions horizontalCentered="1"/>
  <pageMargins left="0.59055118110236227" right="0.59055118110236227" top="1.1811023622047245" bottom="0.59055118110236227" header="0.19685039370078741" footer="0.19685039370078741"/>
  <pageSetup paperSize="9" scale="85" fitToHeight="0" orientation="portrait" r:id="rId1"/>
  <headerFooter>
    <oddHeader>&amp;L
&amp;G&amp;C
&amp;G&amp;R&amp;G</oddHeader>
    <oddFooter>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8A9D-D4E0-4F55-BE35-0EF085DE408F}">
  <sheetPr>
    <tabColor rgb="FF66FF33"/>
  </sheetPr>
  <dimension ref="A1:U999"/>
  <sheetViews>
    <sheetView view="pageBreakPreview" topLeftCell="A7" zoomScale="90" zoomScaleNormal="100" zoomScaleSheetLayoutView="90" workbookViewId="0">
      <pane ySplit="744" activePane="bottomLeft"/>
      <selection activeCell="A7" sqref="A7"/>
      <selection pane="bottomLeft" activeCell="A3" sqref="A3"/>
    </sheetView>
  </sheetViews>
  <sheetFormatPr defaultColWidth="44.109375" defaultRowHeight="13.8" x14ac:dyDescent="0.3"/>
  <cols>
    <col min="1" max="1" width="7.109375" style="116" customWidth="1"/>
    <col min="2" max="2" width="45.109375" style="116" customWidth="1"/>
    <col min="3" max="3" width="15.33203125" style="116" bestFit="1" customWidth="1"/>
    <col min="4" max="5" width="11.88671875" style="116" bestFit="1" customWidth="1"/>
    <col min="6" max="6" width="44.109375" style="157"/>
    <col min="7" max="7" width="11.33203125" style="157" bestFit="1" customWidth="1"/>
    <col min="8" max="8" width="8.6640625" style="116" customWidth="1"/>
    <col min="9" max="16384" width="44.109375" style="116"/>
  </cols>
  <sheetData>
    <row r="1" spans="1:21" ht="17.399999999999999" x14ac:dyDescent="0.3">
      <c r="A1" s="260" t="s">
        <v>228</v>
      </c>
      <c r="B1" s="260"/>
      <c r="C1" s="260"/>
      <c r="D1" s="260"/>
      <c r="E1" s="260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21" ht="13.5" x14ac:dyDescent="0.25">
      <c r="A2" s="159"/>
      <c r="B2" s="159"/>
      <c r="C2" s="159"/>
      <c r="D2" s="159"/>
      <c r="E2" s="159"/>
      <c r="F2" s="160"/>
      <c r="G2" s="160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</row>
    <row r="3" spans="1:21" x14ac:dyDescent="0.3">
      <c r="A3" s="161" t="s">
        <v>1</v>
      </c>
      <c r="B3" s="161"/>
      <c r="C3" s="161"/>
      <c r="D3" s="161"/>
      <c r="E3" s="161"/>
      <c r="F3" s="162"/>
      <c r="G3" s="162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21" x14ac:dyDescent="0.3">
      <c r="A4" s="161" t="s">
        <v>229</v>
      </c>
      <c r="B4" s="161"/>
      <c r="C4" s="161"/>
      <c r="D4" s="161"/>
      <c r="E4" s="161"/>
      <c r="F4" s="162"/>
      <c r="G4" s="162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</row>
    <row r="5" spans="1:21" ht="14.25" x14ac:dyDescent="0.3">
      <c r="A5" s="161" t="s">
        <v>4</v>
      </c>
      <c r="B5" s="159"/>
      <c r="C5" s="163"/>
      <c r="D5" s="164"/>
      <c r="E5" s="164"/>
      <c r="F5" s="162"/>
      <c r="G5" s="162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</row>
    <row r="6" spans="1:21" ht="13.5" x14ac:dyDescent="0.25">
      <c r="A6" s="161"/>
      <c r="B6" s="159"/>
      <c r="C6" s="163"/>
      <c r="D6" s="164"/>
      <c r="E6" s="164"/>
      <c r="F6" s="160"/>
      <c r="G6" s="160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</row>
    <row r="7" spans="1:21" ht="13.2" x14ac:dyDescent="0.25">
      <c r="A7" s="261" t="s">
        <v>230</v>
      </c>
      <c r="B7" s="261" t="s">
        <v>231</v>
      </c>
      <c r="C7" s="263" t="s">
        <v>232</v>
      </c>
      <c r="D7" s="264" t="s">
        <v>233</v>
      </c>
      <c r="E7" s="265"/>
      <c r="F7" s="165"/>
      <c r="G7" s="165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1" ht="13.2" x14ac:dyDescent="0.25">
      <c r="A8" s="262"/>
      <c r="B8" s="262"/>
      <c r="C8" s="253"/>
      <c r="D8" s="167" t="s">
        <v>234</v>
      </c>
      <c r="E8" s="168" t="s">
        <v>235</v>
      </c>
      <c r="F8" s="165"/>
      <c r="G8" s="165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spans="1:21" ht="14.25" x14ac:dyDescent="0.3">
      <c r="A9" s="169"/>
      <c r="B9" s="170"/>
      <c r="C9" s="171"/>
      <c r="D9" s="172"/>
      <c r="E9" s="172"/>
      <c r="F9" s="162"/>
      <c r="G9" s="162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</row>
    <row r="10" spans="1:21" ht="14.25" x14ac:dyDescent="0.3">
      <c r="A10" s="169"/>
      <c r="B10" s="170"/>
      <c r="C10" s="169"/>
      <c r="D10" s="171"/>
      <c r="E10" s="171"/>
      <c r="F10" s="162"/>
      <c r="G10" s="173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</row>
    <row r="11" spans="1:21" s="181" customFormat="1" ht="14.25" x14ac:dyDescent="0.3">
      <c r="A11" s="174" t="str">
        <f>'[9](ORÇAMENTO GERAL)'!A15</f>
        <v>1.0</v>
      </c>
      <c r="B11" s="175" t="str">
        <f>'[9](ORÇAMENTO GERAL)'!D15</f>
        <v>SERVIÇOS PRELIMINARES</v>
      </c>
      <c r="C11" s="176">
        <f>[9]ORÇAMENTO!Q15</f>
        <v>610.67999999999995</v>
      </c>
      <c r="D11" s="177">
        <f t="shared" ref="D11:E11" si="0">TRUNC($C11*D12,2)</f>
        <v>610.67999999999995</v>
      </c>
      <c r="E11" s="177">
        <f t="shared" si="0"/>
        <v>0</v>
      </c>
      <c r="F11" s="178"/>
      <c r="G11" s="179">
        <f>C11-SUM(D11:E11)</f>
        <v>0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</row>
    <row r="12" spans="1:21" ht="14.25" x14ac:dyDescent="0.3">
      <c r="A12" s="169"/>
      <c r="B12" s="170"/>
      <c r="C12" s="182">
        <f>C11/$C$47</f>
        <v>3.7948852940178543E-3</v>
      </c>
      <c r="D12" s="183">
        <v>1</v>
      </c>
      <c r="E12" s="183">
        <v>0</v>
      </c>
      <c r="F12" s="162"/>
      <c r="G12" s="184">
        <f>1-SUM(D12:E12)</f>
        <v>0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</row>
    <row r="13" spans="1:21" ht="14.25" x14ac:dyDescent="0.3">
      <c r="A13" s="169"/>
      <c r="B13" s="170"/>
      <c r="C13" s="169"/>
      <c r="D13" s="171"/>
      <c r="E13" s="171"/>
      <c r="F13" s="162"/>
      <c r="G13" s="173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</row>
    <row r="14" spans="1:21" s="181" customFormat="1" ht="14.25" x14ac:dyDescent="0.3">
      <c r="A14" s="174" t="str">
        <f>'[9](ORÇAMENTO GERAL)'!A35</f>
        <v>2.0</v>
      </c>
      <c r="B14" s="175" t="str">
        <f>'[9](ORÇAMENTO GERAL)'!D35</f>
        <v>MOVIMENTO DE TERRA</v>
      </c>
      <c r="C14" s="176">
        <f>[9]ORÇAMENTO!Q35</f>
        <v>2033.72</v>
      </c>
      <c r="D14" s="177">
        <f t="shared" ref="D14:E14" si="1">TRUNC($C14*D15,2)</f>
        <v>2033.72</v>
      </c>
      <c r="E14" s="177">
        <f t="shared" si="1"/>
        <v>0</v>
      </c>
      <c r="F14" s="178"/>
      <c r="G14" s="179">
        <f>C14-SUM(D14:E14)</f>
        <v>0</v>
      </c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</row>
    <row r="15" spans="1:21" ht="14.25" x14ac:dyDescent="0.3">
      <c r="A15" s="185"/>
      <c r="B15" s="170"/>
      <c r="C15" s="182">
        <f>C14/$C$47</f>
        <v>1.2637934957997627E-2</v>
      </c>
      <c r="D15" s="183">
        <v>1</v>
      </c>
      <c r="E15" s="183">
        <v>0</v>
      </c>
      <c r="F15" s="162"/>
      <c r="G15" s="184">
        <f>1-SUM(D15:E15)</f>
        <v>0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</row>
    <row r="16" spans="1:21" ht="14.25" x14ac:dyDescent="0.3">
      <c r="A16" s="185"/>
      <c r="B16" s="186"/>
      <c r="C16" s="169"/>
      <c r="D16" s="171"/>
      <c r="E16" s="171"/>
      <c r="F16" s="162"/>
      <c r="G16" s="173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</row>
    <row r="17" spans="1:21" s="181" customFormat="1" ht="14.25" x14ac:dyDescent="0.3">
      <c r="A17" s="174" t="str">
        <f>'[9](ORÇAMENTO GERAL)'!A69</f>
        <v>3.0</v>
      </c>
      <c r="B17" s="175" t="str">
        <f>'[9](ORÇAMENTO GERAL)'!D69</f>
        <v>INFRAESTRUTURA</v>
      </c>
      <c r="C17" s="176">
        <f>[9]ORÇAMENTO!Q69</f>
        <v>8013.7899999999991</v>
      </c>
      <c r="D17" s="177">
        <f t="shared" ref="D17:E17" si="2">TRUNC($C17*D18,2)</f>
        <v>8013.79</v>
      </c>
      <c r="E17" s="177">
        <f t="shared" si="2"/>
        <v>0</v>
      </c>
      <c r="F17" s="178"/>
      <c r="G17" s="179">
        <f>C17-SUM(D17:E17)</f>
        <v>0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</row>
    <row r="18" spans="1:21" ht="14.25" x14ac:dyDescent="0.3">
      <c r="A18" s="185"/>
      <c r="B18" s="170"/>
      <c r="C18" s="182">
        <f>C17/$C$47</f>
        <v>4.9799262822341227E-2</v>
      </c>
      <c r="D18" s="183">
        <v>1</v>
      </c>
      <c r="E18" s="183">
        <v>0</v>
      </c>
      <c r="F18" s="162"/>
      <c r="G18" s="184">
        <f>1-SUM(D18:E18)</f>
        <v>0</v>
      </c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</row>
    <row r="19" spans="1:21" ht="14.25" x14ac:dyDescent="0.3">
      <c r="A19" s="185"/>
      <c r="B19" s="170"/>
      <c r="C19" s="169"/>
      <c r="D19" s="171"/>
      <c r="E19" s="171"/>
      <c r="F19" s="162"/>
      <c r="G19" s="173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</row>
    <row r="20" spans="1:21" s="181" customFormat="1" ht="14.25" x14ac:dyDescent="0.3">
      <c r="A20" s="174" t="str">
        <f>'[9](ORÇAMENTO GERAL)'!A115</f>
        <v>4.0</v>
      </c>
      <c r="B20" s="175" t="str">
        <f>'[9](ORÇAMENTO GERAL)'!D115</f>
        <v>SUPERESTRUTURA</v>
      </c>
      <c r="C20" s="176">
        <f>[9]ORÇAMENTO!Q115</f>
        <v>26501.699999999997</v>
      </c>
      <c r="D20" s="177">
        <f>TRUNC($C20*D21,2)</f>
        <v>26501.7</v>
      </c>
      <c r="E20" s="177">
        <f t="shared" ref="E20" si="3">TRUNC($C20*E21,2)</f>
        <v>0</v>
      </c>
      <c r="F20" s="178"/>
      <c r="G20" s="179">
        <f>C20-SUM(D20:E20)</f>
        <v>0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</row>
    <row r="21" spans="1:21" ht="14.25" x14ac:dyDescent="0.3">
      <c r="A21" s="185"/>
      <c r="B21" s="170"/>
      <c r="C21" s="182">
        <f>C20/$C$47</f>
        <v>0.16468676163698331</v>
      </c>
      <c r="D21" s="183">
        <v>1</v>
      </c>
      <c r="E21" s="183">
        <v>0</v>
      </c>
      <c r="F21" s="162"/>
      <c r="G21" s="184">
        <f>1-SUM(D21:E21)</f>
        <v>0</v>
      </c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</row>
    <row r="22" spans="1:21" ht="14.25" x14ac:dyDescent="0.3">
      <c r="A22" s="185"/>
      <c r="B22" s="170"/>
      <c r="C22" s="171"/>
      <c r="D22" s="171"/>
      <c r="E22" s="171"/>
      <c r="F22" s="162"/>
      <c r="G22" s="173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</row>
    <row r="23" spans="1:21" s="181" customFormat="1" ht="14.25" x14ac:dyDescent="0.3">
      <c r="A23" s="174" t="s">
        <v>54</v>
      </c>
      <c r="B23" s="175" t="str">
        <f>'[9](ORÇAMENTO GERAL)'!D164</f>
        <v>PISOS</v>
      </c>
      <c r="C23" s="176">
        <f>[9]ORÇAMENTO!Q164</f>
        <v>9112.7799999999988</v>
      </c>
      <c r="D23" s="177">
        <f>TRUNC($C23*D24,2)</f>
        <v>9112.7800000000007</v>
      </c>
      <c r="E23" s="177">
        <f>TRUNC($C23*E24,2)+0</f>
        <v>0</v>
      </c>
      <c r="F23" s="178"/>
      <c r="G23" s="179">
        <f>C23-SUM(D23:E23)</f>
        <v>0</v>
      </c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</row>
    <row r="24" spans="1:21" ht="14.25" x14ac:dyDescent="0.3">
      <c r="A24" s="185"/>
      <c r="B24" s="170"/>
      <c r="C24" s="182">
        <f>C23/$C$47</f>
        <v>5.6628602229678429E-2</v>
      </c>
      <c r="D24" s="183">
        <v>1</v>
      </c>
      <c r="E24" s="183">
        <v>0</v>
      </c>
      <c r="F24" s="162"/>
      <c r="G24" s="184">
        <f>1-SUM(D24:E24)</f>
        <v>0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</row>
    <row r="25" spans="1:21" ht="14.25" x14ac:dyDescent="0.3">
      <c r="A25" s="185"/>
      <c r="B25" s="170"/>
      <c r="C25" s="171"/>
      <c r="D25" s="171"/>
      <c r="E25" s="171"/>
      <c r="F25" s="162"/>
      <c r="G25" s="173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</row>
    <row r="26" spans="1:21" s="181" customFormat="1" ht="14.25" x14ac:dyDescent="0.3">
      <c r="A26" s="187" t="s">
        <v>61</v>
      </c>
      <c r="B26" s="175" t="str">
        <f>'[9](ORÇAMENTO GERAL)'!D196</f>
        <v>PAREDES E REVESTIMENTOS</v>
      </c>
      <c r="C26" s="176">
        <f>[9]ORÇAMENTO!Q196</f>
        <v>31504.1</v>
      </c>
      <c r="D26" s="177">
        <f t="shared" ref="D26" si="4">TRUNC($C26*D27,2)</f>
        <v>0</v>
      </c>
      <c r="E26" s="177">
        <f>TRUNC($C26*E27,2)+0</f>
        <v>31504.1</v>
      </c>
      <c r="F26" s="178"/>
      <c r="G26" s="179">
        <f>C26-SUM(D26:E26)</f>
        <v>0</v>
      </c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</row>
    <row r="27" spans="1:21" ht="14.25" x14ac:dyDescent="0.3">
      <c r="A27" s="185"/>
      <c r="B27" s="170"/>
      <c r="C27" s="182">
        <f>C26/$C$47</f>
        <v>0.19577265636874941</v>
      </c>
      <c r="D27" s="183">
        <v>0</v>
      </c>
      <c r="E27" s="183">
        <v>1</v>
      </c>
      <c r="F27" s="162"/>
      <c r="G27" s="184">
        <f>1-SUM(D27:E27)</f>
        <v>0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</row>
    <row r="28" spans="1:21" ht="14.25" x14ac:dyDescent="0.3">
      <c r="A28" s="185"/>
      <c r="B28" s="170"/>
      <c r="C28" s="171"/>
      <c r="D28" s="171"/>
      <c r="E28" s="171"/>
      <c r="F28" s="162"/>
      <c r="G28" s="173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</row>
    <row r="29" spans="1:21" s="181" customFormat="1" ht="14.25" x14ac:dyDescent="0.3">
      <c r="A29" s="187" t="s">
        <v>75</v>
      </c>
      <c r="B29" s="175" t="str">
        <f>'[9](ORÇAMENTO GERAL)'!D272</f>
        <v>PINTURA</v>
      </c>
      <c r="C29" s="176">
        <f>[9]ORÇAMENTO!Q272</f>
        <v>8137.9699999999993</v>
      </c>
      <c r="D29" s="177">
        <f t="shared" ref="D29" si="5">TRUNC($C29*D30,2)</f>
        <v>0</v>
      </c>
      <c r="E29" s="177">
        <f>TRUNC($C29*E30,2)</f>
        <v>8137.97</v>
      </c>
      <c r="F29" s="178"/>
      <c r="G29" s="179">
        <f>C29-SUM(D29:E29)</f>
        <v>0</v>
      </c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</row>
    <row r="30" spans="1:21" ht="14.25" x14ac:dyDescent="0.3">
      <c r="A30" s="185"/>
      <c r="B30" s="170"/>
      <c r="C30" s="182">
        <f>C29/$C$47</f>
        <v>5.0570941698039037E-2</v>
      </c>
      <c r="D30" s="183">
        <v>0</v>
      </c>
      <c r="E30" s="183">
        <v>1</v>
      </c>
      <c r="F30" s="162"/>
      <c r="G30" s="184">
        <f>1-SUM(D30:E30)</f>
        <v>0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</row>
    <row r="31" spans="1:21" ht="14.25" x14ac:dyDescent="0.3">
      <c r="A31" s="185"/>
      <c r="B31" s="170"/>
      <c r="C31" s="171"/>
      <c r="D31" s="171"/>
      <c r="E31" s="171"/>
      <c r="F31" s="162"/>
      <c r="G31" s="173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</row>
    <row r="32" spans="1:21" s="181" customFormat="1" x14ac:dyDescent="0.3">
      <c r="A32" s="187" t="s">
        <v>91</v>
      </c>
      <c r="B32" s="175" t="str">
        <f>'[9](ORÇAMENTO GERAL)'!D362</f>
        <v>COBERTA</v>
      </c>
      <c r="C32" s="176">
        <f>[9]ORÇAMENTO!Q362</f>
        <v>11609.890000000001</v>
      </c>
      <c r="D32" s="177">
        <f t="shared" ref="D32:E32" si="6">TRUNC($C32*D33,2)</f>
        <v>0</v>
      </c>
      <c r="E32" s="177">
        <f t="shared" si="6"/>
        <v>11609.89</v>
      </c>
      <c r="F32" s="178"/>
      <c r="G32" s="179">
        <f>C32-SUM(D32:E32)</f>
        <v>0</v>
      </c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</row>
    <row r="33" spans="1:21" x14ac:dyDescent="0.3">
      <c r="A33" s="185"/>
      <c r="B33" s="170"/>
      <c r="C33" s="182">
        <f>C32/$C$47</f>
        <v>7.2146133533380744E-2</v>
      </c>
      <c r="D33" s="183">
        <v>0</v>
      </c>
      <c r="E33" s="183">
        <v>1</v>
      </c>
      <c r="F33" s="162"/>
      <c r="G33" s="184">
        <f>1-SUM(D33:E33)</f>
        <v>0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</row>
    <row r="34" spans="1:21" x14ac:dyDescent="0.3">
      <c r="A34" s="185"/>
      <c r="B34" s="170"/>
      <c r="C34" s="171"/>
      <c r="D34" s="171"/>
      <c r="E34" s="171"/>
      <c r="F34" s="162"/>
      <c r="G34" s="173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</row>
    <row r="35" spans="1:21" s="181" customFormat="1" x14ac:dyDescent="0.3">
      <c r="A35" s="187" t="s">
        <v>110</v>
      </c>
      <c r="B35" s="175" t="str">
        <f>'[9](ORÇAMENTO GERAL)'!D438</f>
        <v>ESQUADRIAS</v>
      </c>
      <c r="C35" s="176">
        <f>[9]ORÇAMENTO!Q438</f>
        <v>11571.880000000001</v>
      </c>
      <c r="D35" s="177">
        <f t="shared" ref="D35" si="7">TRUNC($C35*D36,2)</f>
        <v>0</v>
      </c>
      <c r="E35" s="177">
        <f>TRUNC($C35*E36,2)+0</f>
        <v>11571.88</v>
      </c>
      <c r="F35" s="178"/>
      <c r="G35" s="179">
        <f>C35-SUM(D35:E35)</f>
        <v>0</v>
      </c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</row>
    <row r="36" spans="1:21" x14ac:dyDescent="0.3">
      <c r="A36" s="185"/>
      <c r="B36" s="170"/>
      <c r="C36" s="182">
        <f>C35/$C$47</f>
        <v>7.1909931938395455E-2</v>
      </c>
      <c r="D36" s="183">
        <v>0</v>
      </c>
      <c r="E36" s="183">
        <v>1</v>
      </c>
      <c r="F36" s="162"/>
      <c r="G36" s="184">
        <f>1-SUM(D36:E36)</f>
        <v>0</v>
      </c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</row>
    <row r="37" spans="1:21" x14ac:dyDescent="0.3">
      <c r="A37" s="185"/>
      <c r="B37" s="170"/>
      <c r="C37" s="169"/>
      <c r="D37" s="171"/>
      <c r="E37" s="171"/>
      <c r="F37" s="162"/>
      <c r="G37" s="173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</row>
    <row r="38" spans="1:21" s="181" customFormat="1" x14ac:dyDescent="0.3">
      <c r="A38" s="187" t="s">
        <v>126</v>
      </c>
      <c r="B38" s="175" t="str">
        <f>'[9](ORÇAMENTO GERAL)'!D481</f>
        <v>INSTALAÇÕES HIDROSSANITÁRIAS E DRENAGEM</v>
      </c>
      <c r="C38" s="176">
        <f>[9]ORÇAMENTO!Q481</f>
        <v>8890.09</v>
      </c>
      <c r="D38" s="177">
        <f>TRUNC($C38*D39,2)</f>
        <v>4445.04</v>
      </c>
      <c r="E38" s="177">
        <f>TRUNC($C38*E39,2)+0.01</f>
        <v>4445.05</v>
      </c>
      <c r="F38" s="178"/>
      <c r="G38" s="179">
        <f>C38-SUM(D38:E38)</f>
        <v>0</v>
      </c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</row>
    <row r="39" spans="1:21" x14ac:dyDescent="0.3">
      <c r="A39" s="185"/>
      <c r="B39" s="170"/>
      <c r="C39" s="182">
        <f>C38/$C$47</f>
        <v>5.5244762892996645E-2</v>
      </c>
      <c r="D39" s="183">
        <v>0.5</v>
      </c>
      <c r="E39" s="183">
        <v>0.5</v>
      </c>
      <c r="F39" s="162"/>
      <c r="G39" s="184">
        <f>1-SUM(D39:E39)</f>
        <v>0</v>
      </c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</row>
    <row r="40" spans="1:21" x14ac:dyDescent="0.3">
      <c r="A40" s="185"/>
      <c r="B40" s="170"/>
      <c r="C40" s="169"/>
      <c r="D40" s="171"/>
      <c r="E40" s="171"/>
      <c r="F40" s="162"/>
      <c r="G40" s="173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</row>
    <row r="41" spans="1:21" s="181" customFormat="1" x14ac:dyDescent="0.3">
      <c r="A41" s="187" t="s">
        <v>158</v>
      </c>
      <c r="B41" s="175" t="str">
        <f>'[9](ORÇAMENTO GERAL)'!D572</f>
        <v>INSTALAÇÕES ELÉTRICAS</v>
      </c>
      <c r="C41" s="176">
        <f>[9]ORÇAMENTO!Q572</f>
        <v>4435.6000000000004</v>
      </c>
      <c r="D41" s="177">
        <f t="shared" ref="D41" si="8">TRUNC($C41*D42,2)</f>
        <v>0</v>
      </c>
      <c r="E41" s="177">
        <f>TRUNC($C41*E42,2)</f>
        <v>4435.6000000000004</v>
      </c>
      <c r="F41" s="178"/>
      <c r="G41" s="179">
        <f>C41-SUM(D41:E41)</f>
        <v>0</v>
      </c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</row>
    <row r="42" spans="1:21" x14ac:dyDescent="0.3">
      <c r="A42" s="185"/>
      <c r="B42" s="170"/>
      <c r="C42" s="182">
        <f>C41/$C$47</f>
        <v>2.7563688364029601E-2</v>
      </c>
      <c r="D42" s="183">
        <v>0</v>
      </c>
      <c r="E42" s="183">
        <v>1</v>
      </c>
      <c r="F42" s="162"/>
      <c r="G42" s="184">
        <f>1-SUM(D42:E42)</f>
        <v>0</v>
      </c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</row>
    <row r="43" spans="1:21" s="195" customFormat="1" x14ac:dyDescent="0.3">
      <c r="A43" s="188"/>
      <c r="B43" s="189"/>
      <c r="C43" s="190"/>
      <c r="D43" s="191"/>
      <c r="E43" s="191"/>
      <c r="F43" s="192"/>
      <c r="G43" s="193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</row>
    <row r="44" spans="1:21" x14ac:dyDescent="0.3">
      <c r="A44" s="187" t="s">
        <v>173</v>
      </c>
      <c r="B44" s="175" t="str">
        <f>[9]ORÇAMENTO!D631</f>
        <v>PAVIMENTAÇÃO ÁREA EXTERNA</v>
      </c>
      <c r="C44" s="176">
        <f>[9]ORÇAMENTO!Q631</f>
        <v>38499.659999999996</v>
      </c>
      <c r="D44" s="177">
        <f t="shared" ref="D44" si="9">TRUNC($C44*D45,2)</f>
        <v>0</v>
      </c>
      <c r="E44" s="177">
        <f>TRUNC($C44*E45,2)</f>
        <v>38499.660000000003</v>
      </c>
      <c r="F44" s="162"/>
      <c r="G44" s="196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</row>
    <row r="45" spans="1:21" x14ac:dyDescent="0.3">
      <c r="A45" s="185"/>
      <c r="B45" s="170"/>
      <c r="C45" s="182">
        <f>C44/$C$47</f>
        <v>0.2392444382633907</v>
      </c>
      <c r="D45" s="183">
        <v>0</v>
      </c>
      <c r="E45" s="183">
        <v>1</v>
      </c>
      <c r="F45" s="162"/>
      <c r="G45" s="196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</row>
    <row r="46" spans="1:21" x14ac:dyDescent="0.3">
      <c r="A46" s="185"/>
      <c r="B46" s="170"/>
      <c r="C46" s="169"/>
      <c r="D46" s="171"/>
      <c r="E46" s="171"/>
      <c r="F46" s="162"/>
      <c r="G46" s="173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</row>
    <row r="47" spans="1:21" x14ac:dyDescent="0.3">
      <c r="A47" s="266" t="s">
        <v>236</v>
      </c>
      <c r="B47" s="267"/>
      <c r="C47" s="176">
        <f>C11+C14+C17+C20+C23+C26+C29+C32+C35+C38+C41+C44</f>
        <v>160921.85999999999</v>
      </c>
      <c r="D47" s="171"/>
      <c r="E47" s="171"/>
      <c r="F47" s="17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</row>
    <row r="48" spans="1:21" x14ac:dyDescent="0.3">
      <c r="A48" s="268"/>
      <c r="B48" s="269"/>
      <c r="C48" s="197">
        <f>C47/$D$56</f>
        <v>0.99999999999999978</v>
      </c>
      <c r="D48" s="171"/>
      <c r="E48" s="198"/>
      <c r="F48" s="162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</row>
    <row r="49" spans="1:21" x14ac:dyDescent="0.3">
      <c r="A49" s="159"/>
      <c r="B49" s="159"/>
      <c r="C49" s="199"/>
      <c r="D49" s="200"/>
      <c r="E49" s="199"/>
      <c r="F49" s="162"/>
      <c r="G49" s="173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</row>
    <row r="50" spans="1:21" x14ac:dyDescent="0.3">
      <c r="A50" s="250" t="s">
        <v>237</v>
      </c>
      <c r="B50" s="251"/>
      <c r="C50" s="252"/>
      <c r="D50" s="201">
        <f>SUM(D11,D14,D17,D20,D23,D26,D29,,D32,,D35,D38,D41,D44)</f>
        <v>50717.71</v>
      </c>
      <c r="E50" s="201">
        <f>SUM(E11,E14,E17,E20,E23,E26,E29,,E32,,E35,E38,E41,E44)</f>
        <v>110204.15000000001</v>
      </c>
      <c r="F50" s="178"/>
      <c r="G50" s="179">
        <f>C47-SUM(D50:E50)</f>
        <v>0</v>
      </c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</row>
    <row r="51" spans="1:21" x14ac:dyDescent="0.3">
      <c r="A51" s="253"/>
      <c r="B51" s="254"/>
      <c r="C51" s="255"/>
      <c r="D51" s="202">
        <f>ROUND(D50/$C$47,4)</f>
        <v>0.31519999999999998</v>
      </c>
      <c r="E51" s="202">
        <f>ROUND(E50/$C$47,4)</f>
        <v>0.68479999999999996</v>
      </c>
      <c r="F51" s="162"/>
      <c r="G51" s="184">
        <f>1-SUM(D51:E51)</f>
        <v>0</v>
      </c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</row>
    <row r="52" spans="1:21" x14ac:dyDescent="0.3">
      <c r="A52" s="159"/>
      <c r="B52" s="159"/>
      <c r="C52" s="199"/>
      <c r="D52" s="200"/>
      <c r="E52" s="199"/>
      <c r="F52" s="162"/>
      <c r="G52" s="173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</row>
    <row r="53" spans="1:21" x14ac:dyDescent="0.3">
      <c r="A53" s="250" t="s">
        <v>238</v>
      </c>
      <c r="B53" s="251"/>
      <c r="C53" s="252"/>
      <c r="D53" s="201">
        <f>D50</f>
        <v>50717.71</v>
      </c>
      <c r="E53" s="201">
        <f>D53+E50</f>
        <v>160921.86000000002</v>
      </c>
      <c r="F53" s="178"/>
      <c r="G53" s="203">
        <f>D56/2</f>
        <v>80460.930000000008</v>
      </c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</row>
    <row r="54" spans="1:21" x14ac:dyDescent="0.3">
      <c r="A54" s="253"/>
      <c r="B54" s="254"/>
      <c r="C54" s="255"/>
      <c r="D54" s="202">
        <f>ROUND(D53/$C$47,4)</f>
        <v>0.31519999999999998</v>
      </c>
      <c r="E54" s="202">
        <f>ROUND(E53/$C$47,4)</f>
        <v>1</v>
      </c>
      <c r="F54" s="162"/>
      <c r="G54" s="204" t="s">
        <v>239</v>
      </c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</row>
    <row r="55" spans="1:21" x14ac:dyDescent="0.3">
      <c r="A55" s="159"/>
      <c r="B55" s="159"/>
      <c r="C55" s="159"/>
      <c r="D55" s="161"/>
      <c r="E55" s="161"/>
      <c r="F55" s="162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</row>
    <row r="56" spans="1:21" ht="15.6" x14ac:dyDescent="0.3">
      <c r="A56" s="256" t="s">
        <v>240</v>
      </c>
      <c r="B56" s="257"/>
      <c r="C56" s="257"/>
      <c r="D56" s="258">
        <f>SUM(D50:E50)</f>
        <v>160921.86000000002</v>
      </c>
      <c r="E56" s="259"/>
      <c r="F56" s="178"/>
      <c r="G56" s="173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</row>
    <row r="57" spans="1:21" x14ac:dyDescent="0.3">
      <c r="A57" s="158"/>
      <c r="B57" s="158"/>
      <c r="C57" s="158"/>
      <c r="D57" s="158"/>
      <c r="E57" s="158"/>
      <c r="F57" s="162"/>
      <c r="G57" s="173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</row>
    <row r="58" spans="1:21" x14ac:dyDescent="0.3">
      <c r="A58" s="158"/>
      <c r="B58" s="158"/>
      <c r="C58" s="158"/>
      <c r="D58" s="158"/>
      <c r="E58" s="158"/>
      <c r="F58" s="162"/>
      <c r="G58" s="173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x14ac:dyDescent="0.3">
      <c r="A59" s="158"/>
      <c r="B59" s="158"/>
      <c r="C59" s="158"/>
      <c r="D59" s="158"/>
      <c r="E59" s="158"/>
      <c r="F59" s="178"/>
      <c r="G59" s="173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</row>
    <row r="60" spans="1:21" x14ac:dyDescent="0.3">
      <c r="A60" s="158"/>
      <c r="B60" s="158"/>
      <c r="C60" s="158"/>
      <c r="D60" s="158"/>
      <c r="E60" s="158"/>
      <c r="F60" s="162"/>
      <c r="G60" s="173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</row>
    <row r="61" spans="1:21" x14ac:dyDescent="0.3">
      <c r="A61" s="158"/>
      <c r="B61" s="158"/>
      <c r="C61" s="158"/>
      <c r="D61" s="158"/>
      <c r="E61" s="158"/>
      <c r="F61" s="162"/>
      <c r="G61" s="173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</row>
    <row r="62" spans="1:21" x14ac:dyDescent="0.3">
      <c r="A62" s="158"/>
      <c r="B62" s="158"/>
      <c r="C62" s="158"/>
      <c r="D62" s="158"/>
      <c r="E62" s="158"/>
      <c r="F62" s="162"/>
      <c r="G62" s="162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</row>
    <row r="63" spans="1:21" x14ac:dyDescent="0.3">
      <c r="A63" s="158"/>
      <c r="B63" s="158"/>
      <c r="C63" s="158"/>
      <c r="D63" s="158"/>
      <c r="E63" s="158"/>
      <c r="F63" s="162"/>
      <c r="G63" s="162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</row>
    <row r="64" spans="1:21" x14ac:dyDescent="0.3">
      <c r="A64" s="158"/>
      <c r="B64" s="158"/>
      <c r="C64" s="158"/>
      <c r="D64" s="158"/>
      <c r="E64" s="158"/>
      <c r="F64" s="162"/>
      <c r="G64" s="162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</row>
    <row r="65" spans="1:21" x14ac:dyDescent="0.3">
      <c r="A65" s="158"/>
      <c r="B65" s="158"/>
      <c r="C65" s="158"/>
      <c r="D65" s="158"/>
      <c r="E65" s="158"/>
      <c r="F65" s="206"/>
      <c r="G65" s="162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</row>
    <row r="66" spans="1:21" x14ac:dyDescent="0.3">
      <c r="A66" s="158"/>
      <c r="B66" s="158"/>
      <c r="C66" s="158"/>
      <c r="D66" s="158"/>
      <c r="E66" s="158"/>
      <c r="F66" s="206"/>
      <c r="G66" s="162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</row>
    <row r="67" spans="1:21" x14ac:dyDescent="0.3">
      <c r="A67" s="158"/>
      <c r="B67" s="158"/>
      <c r="C67" s="158"/>
      <c r="D67" s="158"/>
      <c r="E67" s="158"/>
      <c r="F67" s="162"/>
      <c r="G67" s="162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</row>
    <row r="68" spans="1:21" ht="13.2" x14ac:dyDescent="0.25">
      <c r="A68" s="158"/>
      <c r="B68" s="158"/>
      <c r="C68" s="158"/>
      <c r="D68" s="158"/>
      <c r="E68" s="158"/>
      <c r="F68" s="206"/>
      <c r="G68" s="206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</row>
    <row r="69" spans="1:21" ht="13.2" x14ac:dyDescent="0.25">
      <c r="A69" s="158"/>
      <c r="B69" s="158"/>
      <c r="C69" s="158"/>
      <c r="D69" s="158"/>
      <c r="E69" s="158"/>
      <c r="F69" s="206"/>
      <c r="G69" s="206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</row>
    <row r="70" spans="1:21" ht="13.2" x14ac:dyDescent="0.25">
      <c r="A70" s="158"/>
      <c r="B70" s="158"/>
      <c r="C70" s="158"/>
      <c r="D70" s="158"/>
      <c r="E70" s="158"/>
      <c r="F70" s="206"/>
      <c r="G70" s="206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</row>
    <row r="71" spans="1:21" x14ac:dyDescent="0.3">
      <c r="A71" s="158"/>
      <c r="B71" s="158"/>
      <c r="C71" s="158"/>
      <c r="D71" s="158"/>
      <c r="E71" s="158"/>
      <c r="F71" s="207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</row>
    <row r="72" spans="1:21" x14ac:dyDescent="0.3">
      <c r="A72" s="158"/>
      <c r="B72" s="158"/>
      <c r="C72" s="158"/>
      <c r="D72" s="158"/>
      <c r="E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</row>
    <row r="73" spans="1:21" x14ac:dyDescent="0.3">
      <c r="A73" s="158"/>
      <c r="B73" s="158"/>
      <c r="C73" s="158"/>
      <c r="D73" s="158"/>
      <c r="E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</row>
    <row r="74" spans="1:21" x14ac:dyDescent="0.3">
      <c r="A74" s="158"/>
      <c r="B74" s="158"/>
      <c r="C74" s="158"/>
      <c r="D74" s="158"/>
      <c r="E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</row>
    <row r="75" spans="1:21" x14ac:dyDescent="0.3">
      <c r="A75" s="158"/>
      <c r="B75" s="158"/>
      <c r="C75" s="158"/>
      <c r="D75" s="158"/>
      <c r="E75" s="158"/>
      <c r="G75" s="20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</row>
    <row r="76" spans="1:21" x14ac:dyDescent="0.3">
      <c r="A76" s="158"/>
      <c r="B76" s="158"/>
      <c r="C76" s="158"/>
      <c r="D76" s="158"/>
      <c r="E76" s="158"/>
      <c r="G76" s="20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</row>
    <row r="77" spans="1:21" x14ac:dyDescent="0.3">
      <c r="A77" s="158"/>
      <c r="B77" s="158"/>
      <c r="C77" s="158"/>
      <c r="D77" s="158"/>
      <c r="E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</row>
    <row r="78" spans="1:21" x14ac:dyDescent="0.3">
      <c r="A78" s="158"/>
      <c r="B78" s="158"/>
      <c r="C78" s="158"/>
      <c r="D78" s="158"/>
      <c r="E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</row>
    <row r="79" spans="1:21" x14ac:dyDescent="0.3">
      <c r="A79" s="158"/>
      <c r="B79" s="158"/>
      <c r="C79" s="158"/>
      <c r="D79" s="158"/>
      <c r="E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</row>
    <row r="80" spans="1:21" x14ac:dyDescent="0.3">
      <c r="A80" s="158"/>
      <c r="B80" s="158"/>
      <c r="C80" s="158"/>
      <c r="D80" s="158"/>
      <c r="E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</row>
    <row r="81" spans="1:21" x14ac:dyDescent="0.3">
      <c r="A81" s="158"/>
      <c r="B81" s="158"/>
      <c r="C81" s="158"/>
      <c r="D81" s="158"/>
      <c r="E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</row>
    <row r="82" spans="1:21" x14ac:dyDescent="0.3">
      <c r="A82" s="158"/>
      <c r="B82" s="158"/>
      <c r="C82" s="158"/>
      <c r="D82" s="158"/>
      <c r="E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</row>
    <row r="83" spans="1:21" x14ac:dyDescent="0.3">
      <c r="A83" s="158"/>
      <c r="B83" s="158"/>
      <c r="C83" s="158"/>
      <c r="D83" s="158"/>
      <c r="E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</row>
    <row r="84" spans="1:21" x14ac:dyDescent="0.3">
      <c r="A84" s="158"/>
      <c r="B84" s="158"/>
      <c r="C84" s="158"/>
      <c r="D84" s="158"/>
      <c r="E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</row>
    <row r="85" spans="1:21" x14ac:dyDescent="0.3">
      <c r="A85" s="158"/>
      <c r="B85" s="158"/>
      <c r="C85" s="158"/>
      <c r="D85" s="158"/>
      <c r="E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</row>
    <row r="86" spans="1:21" x14ac:dyDescent="0.3">
      <c r="A86" s="158"/>
      <c r="B86" s="158"/>
      <c r="C86" s="158"/>
      <c r="D86" s="158"/>
      <c r="E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</row>
    <row r="87" spans="1:21" x14ac:dyDescent="0.3">
      <c r="A87" s="158"/>
      <c r="B87" s="158"/>
      <c r="C87" s="158"/>
      <c r="D87" s="158"/>
      <c r="E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</row>
    <row r="88" spans="1:21" x14ac:dyDescent="0.3">
      <c r="A88" s="158"/>
      <c r="B88" s="158"/>
      <c r="C88" s="158"/>
      <c r="D88" s="158"/>
      <c r="E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</row>
    <row r="89" spans="1:21" x14ac:dyDescent="0.3">
      <c r="A89" s="158"/>
      <c r="B89" s="158"/>
      <c r="C89" s="158"/>
      <c r="D89" s="158"/>
      <c r="E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</row>
    <row r="90" spans="1:21" x14ac:dyDescent="0.3">
      <c r="A90" s="158"/>
      <c r="B90" s="158"/>
      <c r="C90" s="158"/>
      <c r="D90" s="158"/>
      <c r="E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</row>
    <row r="91" spans="1:21" x14ac:dyDescent="0.3">
      <c r="A91" s="158"/>
      <c r="B91" s="158"/>
      <c r="C91" s="158"/>
      <c r="D91" s="158"/>
      <c r="E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</row>
    <row r="92" spans="1:21" x14ac:dyDescent="0.3">
      <c r="A92" s="158"/>
      <c r="B92" s="158"/>
      <c r="C92" s="158"/>
      <c r="D92" s="158"/>
      <c r="E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</row>
    <row r="93" spans="1:21" x14ac:dyDescent="0.3">
      <c r="A93" s="158"/>
      <c r="B93" s="158"/>
      <c r="C93" s="158"/>
      <c r="D93" s="158"/>
      <c r="E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</row>
    <row r="94" spans="1:21" x14ac:dyDescent="0.3">
      <c r="A94" s="158"/>
      <c r="B94" s="158"/>
      <c r="C94" s="158"/>
      <c r="D94" s="158"/>
      <c r="E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</row>
    <row r="95" spans="1:21" x14ac:dyDescent="0.3">
      <c r="A95" s="158"/>
      <c r="B95" s="158"/>
      <c r="C95" s="158"/>
      <c r="D95" s="158"/>
      <c r="E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</row>
    <row r="96" spans="1:21" x14ac:dyDescent="0.3">
      <c r="A96" s="158"/>
      <c r="B96" s="158"/>
      <c r="C96" s="158"/>
      <c r="D96" s="158"/>
      <c r="E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</row>
    <row r="97" spans="1:21" x14ac:dyDescent="0.3">
      <c r="A97" s="158"/>
      <c r="B97" s="158"/>
      <c r="C97" s="158"/>
      <c r="D97" s="158"/>
      <c r="E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</row>
    <row r="98" spans="1:21" x14ac:dyDescent="0.3">
      <c r="A98" s="158"/>
      <c r="B98" s="158"/>
      <c r="C98" s="158"/>
      <c r="D98" s="158"/>
      <c r="E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</row>
    <row r="99" spans="1:21" x14ac:dyDescent="0.3">
      <c r="A99" s="158"/>
      <c r="B99" s="158"/>
      <c r="C99" s="158"/>
      <c r="D99" s="158"/>
      <c r="E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</row>
    <row r="100" spans="1:21" x14ac:dyDescent="0.3">
      <c r="A100" s="158"/>
      <c r="B100" s="158"/>
      <c r="C100" s="158"/>
      <c r="D100" s="158"/>
      <c r="E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</row>
    <row r="101" spans="1:21" x14ac:dyDescent="0.3">
      <c r="A101" s="158"/>
      <c r="B101" s="158"/>
      <c r="C101" s="158"/>
      <c r="D101" s="158"/>
      <c r="E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</row>
    <row r="102" spans="1:21" x14ac:dyDescent="0.3">
      <c r="A102" s="158"/>
      <c r="B102" s="158"/>
      <c r="C102" s="158"/>
      <c r="D102" s="158"/>
      <c r="E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</row>
    <row r="103" spans="1:21" x14ac:dyDescent="0.3">
      <c r="A103" s="158"/>
      <c r="B103" s="158"/>
      <c r="C103" s="158"/>
      <c r="D103" s="158"/>
      <c r="E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</row>
    <row r="104" spans="1:21" x14ac:dyDescent="0.3">
      <c r="A104" s="158"/>
      <c r="B104" s="158"/>
      <c r="C104" s="158"/>
      <c r="D104" s="158"/>
      <c r="E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</row>
    <row r="105" spans="1:21" x14ac:dyDescent="0.3">
      <c r="A105" s="158"/>
      <c r="B105" s="158"/>
      <c r="C105" s="158"/>
      <c r="D105" s="158"/>
      <c r="E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</row>
    <row r="106" spans="1:21" x14ac:dyDescent="0.3">
      <c r="A106" s="158"/>
      <c r="B106" s="158"/>
      <c r="C106" s="158"/>
      <c r="D106" s="158"/>
      <c r="E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</row>
    <row r="107" spans="1:21" x14ac:dyDescent="0.3">
      <c r="A107" s="158"/>
      <c r="B107" s="158"/>
      <c r="C107" s="158"/>
      <c r="D107" s="158"/>
      <c r="E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</row>
    <row r="108" spans="1:21" x14ac:dyDescent="0.3">
      <c r="A108" s="158"/>
      <c r="B108" s="158"/>
      <c r="C108" s="158"/>
      <c r="D108" s="158"/>
      <c r="E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</row>
    <row r="109" spans="1:21" x14ac:dyDescent="0.3">
      <c r="A109" s="158"/>
      <c r="B109" s="158"/>
      <c r="C109" s="158"/>
      <c r="D109" s="158"/>
      <c r="E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</row>
    <row r="110" spans="1:21" x14ac:dyDescent="0.3">
      <c r="A110" s="158"/>
      <c r="B110" s="158"/>
      <c r="C110" s="158"/>
      <c r="D110" s="158"/>
      <c r="E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</row>
    <row r="111" spans="1:21" x14ac:dyDescent="0.3">
      <c r="A111" s="158"/>
      <c r="B111" s="158"/>
      <c r="C111" s="158"/>
      <c r="D111" s="158"/>
      <c r="E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</row>
    <row r="112" spans="1:21" x14ac:dyDescent="0.3">
      <c r="A112" s="158"/>
      <c r="B112" s="158"/>
      <c r="C112" s="158"/>
      <c r="D112" s="158"/>
      <c r="E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</row>
    <row r="113" spans="1:21" x14ac:dyDescent="0.3">
      <c r="A113" s="158"/>
      <c r="B113" s="158"/>
      <c r="C113" s="158"/>
      <c r="D113" s="158"/>
      <c r="E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</row>
    <row r="114" spans="1:21" x14ac:dyDescent="0.3">
      <c r="A114" s="158"/>
      <c r="B114" s="158"/>
      <c r="C114" s="158"/>
      <c r="D114" s="158"/>
      <c r="E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</row>
    <row r="115" spans="1:21" x14ac:dyDescent="0.3">
      <c r="A115" s="158"/>
      <c r="B115" s="158"/>
      <c r="C115" s="158"/>
      <c r="D115" s="158"/>
      <c r="E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</row>
    <row r="116" spans="1:21" x14ac:dyDescent="0.3">
      <c r="A116" s="158"/>
      <c r="B116" s="158"/>
      <c r="C116" s="158"/>
      <c r="D116" s="158"/>
      <c r="E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</row>
    <row r="117" spans="1:21" x14ac:dyDescent="0.3">
      <c r="A117" s="158"/>
      <c r="B117" s="158"/>
      <c r="C117" s="158"/>
      <c r="D117" s="158"/>
      <c r="E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</row>
    <row r="118" spans="1:21" x14ac:dyDescent="0.3">
      <c r="A118" s="158"/>
      <c r="B118" s="158"/>
      <c r="C118" s="158"/>
      <c r="D118" s="158"/>
      <c r="E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</row>
    <row r="119" spans="1:21" x14ac:dyDescent="0.3">
      <c r="A119" s="158"/>
      <c r="B119" s="158"/>
      <c r="C119" s="158"/>
      <c r="D119" s="158"/>
      <c r="E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</row>
    <row r="120" spans="1:21" x14ac:dyDescent="0.3">
      <c r="A120" s="158"/>
      <c r="B120" s="158"/>
      <c r="C120" s="158"/>
      <c r="D120" s="158"/>
      <c r="E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</row>
    <row r="121" spans="1:21" x14ac:dyDescent="0.3">
      <c r="A121" s="158"/>
      <c r="B121" s="158"/>
      <c r="C121" s="158"/>
      <c r="D121" s="158"/>
      <c r="E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</row>
    <row r="122" spans="1:21" x14ac:dyDescent="0.3">
      <c r="A122" s="158"/>
      <c r="B122" s="158"/>
      <c r="C122" s="158"/>
      <c r="D122" s="158"/>
      <c r="E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</row>
    <row r="123" spans="1:21" x14ac:dyDescent="0.3">
      <c r="A123" s="158"/>
      <c r="B123" s="158"/>
      <c r="C123" s="158"/>
      <c r="D123" s="158"/>
      <c r="E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</row>
    <row r="124" spans="1:21" x14ac:dyDescent="0.3">
      <c r="A124" s="158"/>
      <c r="B124" s="158"/>
      <c r="C124" s="158"/>
      <c r="D124" s="158"/>
      <c r="E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</row>
    <row r="125" spans="1:21" x14ac:dyDescent="0.3">
      <c r="A125" s="158"/>
      <c r="B125" s="158"/>
      <c r="C125" s="158"/>
      <c r="D125" s="158"/>
      <c r="E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</row>
    <row r="126" spans="1:21" x14ac:dyDescent="0.3">
      <c r="A126" s="158"/>
      <c r="B126" s="158"/>
      <c r="C126" s="158"/>
      <c r="D126" s="158"/>
      <c r="E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</row>
    <row r="127" spans="1:21" x14ac:dyDescent="0.3">
      <c r="A127" s="158"/>
      <c r="B127" s="158"/>
      <c r="C127" s="158"/>
      <c r="D127" s="158"/>
      <c r="E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</row>
    <row r="128" spans="1:21" x14ac:dyDescent="0.3">
      <c r="A128" s="158"/>
      <c r="B128" s="158"/>
      <c r="C128" s="158"/>
      <c r="D128" s="158"/>
      <c r="E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</row>
    <row r="129" spans="1:21" x14ac:dyDescent="0.3">
      <c r="A129" s="158"/>
      <c r="B129" s="158"/>
      <c r="C129" s="158"/>
      <c r="D129" s="158"/>
      <c r="E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</row>
    <row r="130" spans="1:21" x14ac:dyDescent="0.3">
      <c r="A130" s="158"/>
      <c r="B130" s="158"/>
      <c r="C130" s="158"/>
      <c r="D130" s="158"/>
      <c r="E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</row>
    <row r="131" spans="1:21" x14ac:dyDescent="0.3">
      <c r="A131" s="158"/>
      <c r="B131" s="158"/>
      <c r="C131" s="158"/>
      <c r="D131" s="158"/>
      <c r="E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</row>
    <row r="132" spans="1:21" x14ac:dyDescent="0.3">
      <c r="A132" s="158"/>
      <c r="B132" s="158"/>
      <c r="C132" s="158"/>
      <c r="D132" s="158"/>
      <c r="E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</row>
    <row r="133" spans="1:21" x14ac:dyDescent="0.3">
      <c r="A133" s="158"/>
      <c r="B133" s="158"/>
      <c r="C133" s="158"/>
      <c r="D133" s="158"/>
      <c r="E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</row>
    <row r="134" spans="1:21" x14ac:dyDescent="0.3">
      <c r="A134" s="158"/>
      <c r="B134" s="158"/>
      <c r="C134" s="158"/>
      <c r="D134" s="158"/>
      <c r="E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</row>
    <row r="135" spans="1:21" x14ac:dyDescent="0.3">
      <c r="A135" s="158"/>
      <c r="B135" s="158"/>
      <c r="C135" s="158"/>
      <c r="D135" s="158"/>
      <c r="E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</row>
    <row r="136" spans="1:21" x14ac:dyDescent="0.3">
      <c r="A136" s="158"/>
      <c r="B136" s="158"/>
      <c r="C136" s="158"/>
      <c r="D136" s="158"/>
      <c r="E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</row>
    <row r="137" spans="1:21" x14ac:dyDescent="0.3">
      <c r="A137" s="158"/>
      <c r="B137" s="158"/>
      <c r="C137" s="158"/>
      <c r="D137" s="158"/>
      <c r="E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</row>
    <row r="138" spans="1:21" x14ac:dyDescent="0.3">
      <c r="A138" s="158"/>
      <c r="B138" s="158"/>
      <c r="C138" s="158"/>
      <c r="D138" s="158"/>
      <c r="E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</row>
    <row r="139" spans="1:21" x14ac:dyDescent="0.3">
      <c r="A139" s="158"/>
      <c r="B139" s="158"/>
      <c r="C139" s="158"/>
      <c r="D139" s="158"/>
      <c r="E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</row>
    <row r="140" spans="1:21" x14ac:dyDescent="0.3">
      <c r="A140" s="158"/>
      <c r="B140" s="158"/>
      <c r="C140" s="158"/>
      <c r="D140" s="158"/>
      <c r="E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</row>
    <row r="141" spans="1:21" x14ac:dyDescent="0.3">
      <c r="A141" s="158"/>
      <c r="B141" s="158"/>
      <c r="C141" s="158"/>
      <c r="D141" s="158"/>
      <c r="E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</row>
    <row r="142" spans="1:21" x14ac:dyDescent="0.3">
      <c r="A142" s="158"/>
      <c r="B142" s="158"/>
      <c r="C142" s="158"/>
      <c r="D142" s="158"/>
      <c r="E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</row>
    <row r="143" spans="1:21" x14ac:dyDescent="0.3">
      <c r="A143" s="158"/>
      <c r="B143" s="158"/>
      <c r="C143" s="158"/>
      <c r="D143" s="158"/>
      <c r="E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</row>
    <row r="144" spans="1:21" x14ac:dyDescent="0.3">
      <c r="A144" s="158"/>
      <c r="B144" s="158"/>
      <c r="C144" s="158"/>
      <c r="D144" s="158"/>
      <c r="E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</row>
    <row r="145" spans="1:21" x14ac:dyDescent="0.3">
      <c r="A145" s="158"/>
      <c r="B145" s="158"/>
      <c r="C145" s="158"/>
      <c r="D145" s="158"/>
      <c r="E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</row>
    <row r="146" spans="1:21" x14ac:dyDescent="0.3">
      <c r="A146" s="158"/>
      <c r="B146" s="158"/>
      <c r="C146" s="158"/>
      <c r="D146" s="158"/>
      <c r="E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</row>
    <row r="147" spans="1:21" x14ac:dyDescent="0.3">
      <c r="A147" s="158"/>
      <c r="B147" s="158"/>
      <c r="C147" s="158"/>
      <c r="D147" s="158"/>
      <c r="E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</row>
    <row r="148" spans="1:21" x14ac:dyDescent="0.3">
      <c r="A148" s="158"/>
      <c r="B148" s="158"/>
      <c r="C148" s="158"/>
      <c r="D148" s="158"/>
      <c r="E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</row>
    <row r="149" spans="1:21" x14ac:dyDescent="0.3">
      <c r="A149" s="158"/>
      <c r="B149" s="158"/>
      <c r="C149" s="158"/>
      <c r="D149" s="158"/>
      <c r="E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</row>
    <row r="150" spans="1:21" x14ac:dyDescent="0.3">
      <c r="A150" s="158"/>
      <c r="B150" s="158"/>
      <c r="C150" s="158"/>
      <c r="D150" s="158"/>
      <c r="E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</row>
    <row r="151" spans="1:21" x14ac:dyDescent="0.3">
      <c r="A151" s="158"/>
      <c r="B151" s="158"/>
      <c r="C151" s="158"/>
      <c r="D151" s="158"/>
      <c r="E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</row>
    <row r="152" spans="1:21" x14ac:dyDescent="0.3">
      <c r="A152" s="158"/>
      <c r="B152" s="158"/>
      <c r="C152" s="158"/>
      <c r="D152" s="158"/>
      <c r="E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</row>
    <row r="153" spans="1:21" x14ac:dyDescent="0.3">
      <c r="A153" s="158"/>
      <c r="B153" s="158"/>
      <c r="C153" s="158"/>
      <c r="D153" s="158"/>
      <c r="E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</row>
    <row r="154" spans="1:21" x14ac:dyDescent="0.3">
      <c r="A154" s="158"/>
      <c r="B154" s="158"/>
      <c r="C154" s="158"/>
      <c r="D154" s="158"/>
      <c r="E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</row>
    <row r="155" spans="1:21" x14ac:dyDescent="0.3">
      <c r="A155" s="158"/>
      <c r="B155" s="158"/>
      <c r="C155" s="158"/>
      <c r="D155" s="158"/>
      <c r="E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</row>
    <row r="156" spans="1:21" x14ac:dyDescent="0.3">
      <c r="A156" s="158"/>
      <c r="B156" s="158"/>
      <c r="C156" s="158"/>
      <c r="D156" s="158"/>
      <c r="E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</row>
    <row r="157" spans="1:21" x14ac:dyDescent="0.3">
      <c r="A157" s="158"/>
      <c r="B157" s="158"/>
      <c r="C157" s="158"/>
      <c r="D157" s="158"/>
      <c r="E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</row>
    <row r="158" spans="1:21" x14ac:dyDescent="0.3">
      <c r="A158" s="158"/>
      <c r="B158" s="158"/>
      <c r="C158" s="158"/>
      <c r="D158" s="158"/>
      <c r="E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</row>
    <row r="159" spans="1:21" x14ac:dyDescent="0.3">
      <c r="A159" s="158"/>
      <c r="B159" s="158"/>
      <c r="C159" s="158"/>
      <c r="D159" s="158"/>
      <c r="E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</row>
    <row r="160" spans="1:21" x14ac:dyDescent="0.3">
      <c r="A160" s="158"/>
      <c r="B160" s="158"/>
      <c r="C160" s="158"/>
      <c r="D160" s="158"/>
      <c r="E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</row>
    <row r="161" spans="1:21" x14ac:dyDescent="0.3">
      <c r="A161" s="158"/>
      <c r="B161" s="158"/>
      <c r="C161" s="158"/>
      <c r="D161" s="158"/>
      <c r="E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</row>
    <row r="162" spans="1:21" x14ac:dyDescent="0.3">
      <c r="A162" s="158"/>
      <c r="B162" s="158"/>
      <c r="C162" s="158"/>
      <c r="D162" s="158"/>
      <c r="E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</row>
    <row r="163" spans="1:21" x14ac:dyDescent="0.3">
      <c r="A163" s="158"/>
      <c r="B163" s="158"/>
      <c r="C163" s="158"/>
      <c r="D163" s="158"/>
      <c r="E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</row>
    <row r="164" spans="1:21" x14ac:dyDescent="0.3">
      <c r="A164" s="158"/>
      <c r="B164" s="158"/>
      <c r="C164" s="158"/>
      <c r="D164" s="158"/>
      <c r="E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</row>
    <row r="165" spans="1:21" x14ac:dyDescent="0.3">
      <c r="A165" s="158"/>
      <c r="B165" s="158"/>
      <c r="C165" s="158"/>
      <c r="D165" s="158"/>
      <c r="E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</row>
    <row r="166" spans="1:21" x14ac:dyDescent="0.3">
      <c r="A166" s="158"/>
      <c r="B166" s="158"/>
      <c r="C166" s="158"/>
      <c r="D166" s="158"/>
      <c r="E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</row>
    <row r="167" spans="1:21" x14ac:dyDescent="0.3">
      <c r="A167" s="158"/>
      <c r="B167" s="158"/>
      <c r="C167" s="158"/>
      <c r="D167" s="158"/>
      <c r="E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</row>
    <row r="168" spans="1:21" x14ac:dyDescent="0.3">
      <c r="A168" s="158"/>
      <c r="B168" s="158"/>
      <c r="C168" s="158"/>
      <c r="D168" s="158"/>
      <c r="E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</row>
    <row r="169" spans="1:21" x14ac:dyDescent="0.3">
      <c r="A169" s="158"/>
      <c r="B169" s="158"/>
      <c r="C169" s="158"/>
      <c r="D169" s="158"/>
      <c r="E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</row>
    <row r="170" spans="1:21" x14ac:dyDescent="0.3">
      <c r="A170" s="158"/>
      <c r="B170" s="158"/>
      <c r="C170" s="158"/>
      <c r="D170" s="158"/>
      <c r="E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</row>
    <row r="171" spans="1:21" x14ac:dyDescent="0.3">
      <c r="A171" s="158"/>
      <c r="B171" s="158"/>
      <c r="C171" s="158"/>
      <c r="D171" s="158"/>
      <c r="E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</row>
    <row r="172" spans="1:21" x14ac:dyDescent="0.3">
      <c r="A172" s="158"/>
      <c r="B172" s="158"/>
      <c r="C172" s="158"/>
      <c r="D172" s="158"/>
      <c r="E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</row>
    <row r="173" spans="1:21" x14ac:dyDescent="0.3">
      <c r="A173" s="158"/>
      <c r="B173" s="158"/>
      <c r="C173" s="158"/>
      <c r="D173" s="158"/>
      <c r="E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</row>
    <row r="174" spans="1:21" x14ac:dyDescent="0.3">
      <c r="A174" s="158"/>
      <c r="B174" s="158"/>
      <c r="C174" s="158"/>
      <c r="D174" s="158"/>
      <c r="E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</row>
    <row r="175" spans="1:21" x14ac:dyDescent="0.3">
      <c r="A175" s="158"/>
      <c r="B175" s="158"/>
      <c r="C175" s="158"/>
      <c r="D175" s="158"/>
      <c r="E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</row>
    <row r="176" spans="1:21" x14ac:dyDescent="0.3">
      <c r="A176" s="158"/>
      <c r="B176" s="158"/>
      <c r="C176" s="158"/>
      <c r="D176" s="158"/>
      <c r="E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</row>
    <row r="177" spans="1:21" x14ac:dyDescent="0.3">
      <c r="A177" s="158"/>
      <c r="B177" s="158"/>
      <c r="C177" s="158"/>
      <c r="D177" s="158"/>
      <c r="E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</row>
    <row r="178" spans="1:21" x14ac:dyDescent="0.3">
      <c r="A178" s="158"/>
      <c r="B178" s="158"/>
      <c r="C178" s="158"/>
      <c r="D178" s="158"/>
      <c r="E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</row>
    <row r="179" spans="1:21" x14ac:dyDescent="0.3">
      <c r="A179" s="158"/>
      <c r="B179" s="158"/>
      <c r="C179" s="158"/>
      <c r="D179" s="158"/>
      <c r="E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</row>
    <row r="180" spans="1:21" x14ac:dyDescent="0.3">
      <c r="A180" s="158"/>
      <c r="B180" s="158"/>
      <c r="C180" s="158"/>
      <c r="D180" s="158"/>
      <c r="E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</row>
    <row r="181" spans="1:21" x14ac:dyDescent="0.3">
      <c r="A181" s="158"/>
      <c r="B181" s="158"/>
      <c r="C181" s="158"/>
      <c r="D181" s="158"/>
      <c r="E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</row>
    <row r="182" spans="1:21" x14ac:dyDescent="0.3">
      <c r="A182" s="158"/>
      <c r="B182" s="158"/>
      <c r="C182" s="158"/>
      <c r="D182" s="158"/>
      <c r="E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</row>
    <row r="183" spans="1:21" x14ac:dyDescent="0.3">
      <c r="A183" s="158"/>
      <c r="B183" s="158"/>
      <c r="C183" s="158"/>
      <c r="D183" s="158"/>
      <c r="E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</row>
    <row r="184" spans="1:21" x14ac:dyDescent="0.3">
      <c r="A184" s="158"/>
      <c r="B184" s="158"/>
      <c r="C184" s="158"/>
      <c r="D184" s="158"/>
      <c r="E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</row>
    <row r="185" spans="1:21" x14ac:dyDescent="0.3">
      <c r="A185" s="158"/>
      <c r="B185" s="158"/>
      <c r="C185" s="158"/>
      <c r="D185" s="158"/>
      <c r="E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</row>
    <row r="186" spans="1:21" x14ac:dyDescent="0.3">
      <c r="A186" s="158"/>
      <c r="B186" s="158"/>
      <c r="C186" s="158"/>
      <c r="D186" s="158"/>
      <c r="E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</row>
    <row r="187" spans="1:21" x14ac:dyDescent="0.3">
      <c r="A187" s="158"/>
      <c r="B187" s="158"/>
      <c r="C187" s="158"/>
      <c r="D187" s="158"/>
      <c r="E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</row>
    <row r="188" spans="1:21" x14ac:dyDescent="0.3">
      <c r="A188" s="158"/>
      <c r="B188" s="158"/>
      <c r="C188" s="158"/>
      <c r="D188" s="158"/>
      <c r="E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</row>
    <row r="189" spans="1:21" x14ac:dyDescent="0.3">
      <c r="A189" s="158"/>
      <c r="B189" s="158"/>
      <c r="C189" s="158"/>
      <c r="D189" s="158"/>
      <c r="E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</row>
    <row r="190" spans="1:21" x14ac:dyDescent="0.3">
      <c r="A190" s="158"/>
      <c r="B190" s="158"/>
      <c r="C190" s="158"/>
      <c r="D190" s="158"/>
      <c r="E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</row>
    <row r="191" spans="1:21" x14ac:dyDescent="0.3">
      <c r="A191" s="158"/>
      <c r="B191" s="158"/>
      <c r="C191" s="158"/>
      <c r="D191" s="158"/>
      <c r="E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</row>
    <row r="192" spans="1:21" x14ac:dyDescent="0.3">
      <c r="A192" s="158"/>
      <c r="B192" s="158"/>
      <c r="C192" s="158"/>
      <c r="D192" s="158"/>
      <c r="E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</row>
    <row r="193" spans="1:21" x14ac:dyDescent="0.3">
      <c r="A193" s="158"/>
      <c r="B193" s="158"/>
      <c r="C193" s="158"/>
      <c r="D193" s="158"/>
      <c r="E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</row>
    <row r="194" spans="1:21" x14ac:dyDescent="0.3">
      <c r="A194" s="158"/>
      <c r="B194" s="158"/>
      <c r="C194" s="158"/>
      <c r="D194" s="158"/>
      <c r="E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</row>
    <row r="195" spans="1:21" x14ac:dyDescent="0.3">
      <c r="A195" s="158"/>
      <c r="B195" s="158"/>
      <c r="C195" s="158"/>
      <c r="D195" s="158"/>
      <c r="E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</row>
    <row r="196" spans="1:21" x14ac:dyDescent="0.3">
      <c r="A196" s="158"/>
      <c r="B196" s="158"/>
      <c r="C196" s="158"/>
      <c r="D196" s="158"/>
      <c r="E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</row>
    <row r="197" spans="1:21" x14ac:dyDescent="0.3">
      <c r="A197" s="158"/>
      <c r="B197" s="158"/>
      <c r="C197" s="158"/>
      <c r="D197" s="158"/>
      <c r="E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</row>
    <row r="198" spans="1:21" x14ac:dyDescent="0.3">
      <c r="A198" s="158"/>
      <c r="B198" s="158"/>
      <c r="C198" s="158"/>
      <c r="D198" s="158"/>
      <c r="E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</row>
    <row r="199" spans="1:21" x14ac:dyDescent="0.3">
      <c r="A199" s="158"/>
      <c r="B199" s="158"/>
      <c r="C199" s="158"/>
      <c r="D199" s="158"/>
      <c r="E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</row>
    <row r="200" spans="1:21" x14ac:dyDescent="0.3">
      <c r="A200" s="158"/>
      <c r="B200" s="158"/>
      <c r="C200" s="158"/>
      <c r="D200" s="158"/>
      <c r="E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</row>
    <row r="201" spans="1:21" x14ac:dyDescent="0.3">
      <c r="A201" s="158"/>
      <c r="B201" s="158"/>
      <c r="C201" s="158"/>
      <c r="D201" s="158"/>
      <c r="E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</row>
    <row r="202" spans="1:21" x14ac:dyDescent="0.3">
      <c r="A202" s="158"/>
      <c r="B202" s="158"/>
      <c r="C202" s="158"/>
      <c r="D202" s="158"/>
      <c r="E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</row>
    <row r="203" spans="1:21" x14ac:dyDescent="0.3">
      <c r="A203" s="158"/>
      <c r="B203" s="158"/>
      <c r="C203" s="158"/>
      <c r="D203" s="158"/>
      <c r="E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</row>
    <row r="204" spans="1:21" x14ac:dyDescent="0.3">
      <c r="A204" s="158"/>
      <c r="B204" s="158"/>
      <c r="C204" s="158"/>
      <c r="D204" s="158"/>
      <c r="E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</row>
    <row r="205" spans="1:21" x14ac:dyDescent="0.3">
      <c r="A205" s="158"/>
      <c r="B205" s="158"/>
      <c r="C205" s="158"/>
      <c r="D205" s="158"/>
      <c r="E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</row>
    <row r="206" spans="1:21" x14ac:dyDescent="0.3">
      <c r="A206" s="158"/>
      <c r="B206" s="158"/>
      <c r="C206" s="158"/>
      <c r="D206" s="158"/>
      <c r="E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</row>
    <row r="207" spans="1:21" x14ac:dyDescent="0.3">
      <c r="A207" s="158"/>
      <c r="B207" s="158"/>
      <c r="C207" s="158"/>
      <c r="D207" s="158"/>
      <c r="E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</row>
    <row r="208" spans="1:21" x14ac:dyDescent="0.3">
      <c r="A208" s="158"/>
      <c r="B208" s="158"/>
      <c r="C208" s="158"/>
      <c r="D208" s="158"/>
      <c r="E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</row>
    <row r="209" spans="1:21" x14ac:dyDescent="0.3">
      <c r="A209" s="158"/>
      <c r="B209" s="158"/>
      <c r="C209" s="158"/>
      <c r="D209" s="158"/>
      <c r="E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</row>
    <row r="210" spans="1:21" x14ac:dyDescent="0.3">
      <c r="A210" s="158"/>
      <c r="B210" s="158"/>
      <c r="C210" s="158"/>
      <c r="D210" s="158"/>
      <c r="E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</row>
    <row r="211" spans="1:21" x14ac:dyDescent="0.3">
      <c r="A211" s="158"/>
      <c r="B211" s="158"/>
      <c r="C211" s="158"/>
      <c r="D211" s="158"/>
      <c r="E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</row>
    <row r="212" spans="1:21" x14ac:dyDescent="0.3">
      <c r="A212" s="158"/>
      <c r="B212" s="158"/>
      <c r="C212" s="158"/>
      <c r="D212" s="158"/>
      <c r="E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</row>
    <row r="213" spans="1:21" x14ac:dyDescent="0.3">
      <c r="A213" s="158"/>
      <c r="B213" s="158"/>
      <c r="C213" s="158"/>
      <c r="D213" s="158"/>
      <c r="E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</row>
    <row r="214" spans="1:21" x14ac:dyDescent="0.3">
      <c r="A214" s="158"/>
      <c r="B214" s="158"/>
      <c r="C214" s="158"/>
      <c r="D214" s="158"/>
      <c r="E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</row>
    <row r="215" spans="1:21" x14ac:dyDescent="0.3">
      <c r="A215" s="158"/>
      <c r="B215" s="158"/>
      <c r="C215" s="158"/>
      <c r="D215" s="158"/>
      <c r="E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</row>
    <row r="216" spans="1:21" x14ac:dyDescent="0.3">
      <c r="A216" s="158"/>
      <c r="B216" s="158"/>
      <c r="C216" s="158"/>
      <c r="D216" s="158"/>
      <c r="E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</row>
    <row r="217" spans="1:21" x14ac:dyDescent="0.3">
      <c r="A217" s="158"/>
      <c r="B217" s="158"/>
      <c r="C217" s="158"/>
      <c r="D217" s="158"/>
      <c r="E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</row>
    <row r="218" spans="1:21" x14ac:dyDescent="0.3">
      <c r="A218" s="158"/>
      <c r="B218" s="158"/>
      <c r="C218" s="158"/>
      <c r="D218" s="158"/>
      <c r="E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</row>
    <row r="219" spans="1:21" x14ac:dyDescent="0.3">
      <c r="A219" s="158"/>
      <c r="B219" s="158"/>
      <c r="C219" s="158"/>
      <c r="D219" s="158"/>
      <c r="E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</row>
    <row r="220" spans="1:21" x14ac:dyDescent="0.3">
      <c r="A220" s="158"/>
      <c r="B220" s="158"/>
      <c r="C220" s="158"/>
      <c r="D220" s="158"/>
      <c r="E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</row>
    <row r="221" spans="1:21" x14ac:dyDescent="0.3">
      <c r="A221" s="158"/>
      <c r="B221" s="158"/>
      <c r="C221" s="158"/>
      <c r="D221" s="158"/>
      <c r="E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</row>
    <row r="222" spans="1:21" x14ac:dyDescent="0.3">
      <c r="A222" s="158"/>
      <c r="B222" s="158"/>
      <c r="C222" s="158"/>
      <c r="D222" s="158"/>
      <c r="E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</row>
    <row r="223" spans="1:21" x14ac:dyDescent="0.3">
      <c r="A223" s="158"/>
      <c r="B223" s="158"/>
      <c r="C223" s="158"/>
      <c r="D223" s="158"/>
      <c r="E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</row>
    <row r="224" spans="1:21" x14ac:dyDescent="0.3">
      <c r="A224" s="158"/>
      <c r="B224" s="158"/>
      <c r="C224" s="158"/>
      <c r="D224" s="158"/>
      <c r="E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</row>
    <row r="225" spans="1:21" x14ac:dyDescent="0.3">
      <c r="A225" s="158"/>
      <c r="B225" s="158"/>
      <c r="C225" s="158"/>
      <c r="D225" s="158"/>
      <c r="E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</row>
    <row r="226" spans="1:21" x14ac:dyDescent="0.3">
      <c r="A226" s="158"/>
      <c r="B226" s="158"/>
      <c r="C226" s="158"/>
      <c r="D226" s="158"/>
      <c r="E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</row>
    <row r="227" spans="1:21" x14ac:dyDescent="0.3">
      <c r="A227" s="158"/>
      <c r="B227" s="158"/>
      <c r="C227" s="158"/>
      <c r="D227" s="158"/>
      <c r="E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</row>
    <row r="228" spans="1:21" x14ac:dyDescent="0.3">
      <c r="A228" s="158"/>
      <c r="B228" s="158"/>
      <c r="C228" s="158"/>
      <c r="D228" s="158"/>
      <c r="E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</row>
    <row r="229" spans="1:21" x14ac:dyDescent="0.3">
      <c r="A229" s="158"/>
      <c r="B229" s="158"/>
      <c r="C229" s="158"/>
      <c r="D229" s="158"/>
      <c r="E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</row>
    <row r="230" spans="1:21" x14ac:dyDescent="0.3">
      <c r="A230" s="158"/>
      <c r="B230" s="158"/>
      <c r="C230" s="158"/>
      <c r="D230" s="158"/>
      <c r="E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</row>
    <row r="231" spans="1:21" x14ac:dyDescent="0.3">
      <c r="A231" s="158"/>
      <c r="B231" s="158"/>
      <c r="C231" s="158"/>
      <c r="D231" s="158"/>
      <c r="E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</row>
    <row r="232" spans="1:21" x14ac:dyDescent="0.3">
      <c r="A232" s="158"/>
      <c r="B232" s="158"/>
      <c r="C232" s="158"/>
      <c r="D232" s="158"/>
      <c r="E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</row>
    <row r="233" spans="1:21" x14ac:dyDescent="0.3">
      <c r="A233" s="158"/>
      <c r="B233" s="158"/>
      <c r="C233" s="158"/>
      <c r="D233" s="158"/>
      <c r="E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</row>
    <row r="234" spans="1:21" x14ac:dyDescent="0.3">
      <c r="A234" s="158"/>
      <c r="B234" s="158"/>
      <c r="C234" s="158"/>
      <c r="D234" s="158"/>
      <c r="E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</row>
    <row r="235" spans="1:21" x14ac:dyDescent="0.3">
      <c r="A235" s="158"/>
      <c r="B235" s="158"/>
      <c r="C235" s="158"/>
      <c r="D235" s="158"/>
      <c r="E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</row>
    <row r="236" spans="1:21" x14ac:dyDescent="0.3">
      <c r="A236" s="158"/>
      <c r="B236" s="158"/>
      <c r="C236" s="158"/>
      <c r="D236" s="158"/>
      <c r="E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</row>
    <row r="237" spans="1:21" x14ac:dyDescent="0.3">
      <c r="A237" s="158"/>
      <c r="B237" s="158"/>
      <c r="C237" s="158"/>
      <c r="D237" s="158"/>
      <c r="E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</row>
    <row r="238" spans="1:21" x14ac:dyDescent="0.3">
      <c r="A238" s="158"/>
      <c r="B238" s="158"/>
      <c r="C238" s="158"/>
      <c r="D238" s="158"/>
      <c r="E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</row>
    <row r="239" spans="1:21" x14ac:dyDescent="0.3">
      <c r="A239" s="158"/>
      <c r="B239" s="158"/>
      <c r="C239" s="158"/>
      <c r="D239" s="158"/>
      <c r="E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</row>
    <row r="240" spans="1:21" x14ac:dyDescent="0.3">
      <c r="A240" s="158"/>
      <c r="B240" s="158"/>
      <c r="C240" s="158"/>
      <c r="D240" s="158"/>
      <c r="E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</row>
    <row r="241" spans="1:21" x14ac:dyDescent="0.3">
      <c r="A241" s="158"/>
      <c r="B241" s="158"/>
      <c r="C241" s="158"/>
      <c r="D241" s="158"/>
      <c r="E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</row>
    <row r="242" spans="1:21" x14ac:dyDescent="0.3">
      <c r="A242" s="158"/>
      <c r="B242" s="158"/>
      <c r="C242" s="158"/>
      <c r="D242" s="158"/>
      <c r="E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</row>
    <row r="243" spans="1:21" x14ac:dyDescent="0.3">
      <c r="A243" s="158"/>
      <c r="B243" s="158"/>
      <c r="C243" s="158"/>
      <c r="D243" s="158"/>
      <c r="E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</row>
    <row r="244" spans="1:21" x14ac:dyDescent="0.3">
      <c r="A244" s="158"/>
      <c r="B244" s="158"/>
      <c r="C244" s="158"/>
      <c r="D244" s="158"/>
      <c r="E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</row>
    <row r="245" spans="1:21" x14ac:dyDescent="0.3">
      <c r="A245" s="158"/>
      <c r="B245" s="158"/>
      <c r="C245" s="158"/>
      <c r="D245" s="158"/>
      <c r="E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</row>
    <row r="246" spans="1:21" x14ac:dyDescent="0.3">
      <c r="A246" s="158"/>
      <c r="B246" s="158"/>
      <c r="C246" s="158"/>
      <c r="D246" s="158"/>
      <c r="E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</row>
    <row r="247" spans="1:21" x14ac:dyDescent="0.3">
      <c r="A247" s="158"/>
      <c r="B247" s="158"/>
      <c r="C247" s="158"/>
      <c r="D247" s="158"/>
      <c r="E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</row>
    <row r="248" spans="1:21" x14ac:dyDescent="0.3">
      <c r="A248" s="158"/>
      <c r="B248" s="158"/>
      <c r="C248" s="158"/>
      <c r="D248" s="158"/>
      <c r="E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</row>
    <row r="249" spans="1:21" x14ac:dyDescent="0.3">
      <c r="A249" s="158"/>
      <c r="B249" s="158"/>
      <c r="C249" s="158"/>
      <c r="D249" s="158"/>
      <c r="E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</row>
    <row r="250" spans="1:21" x14ac:dyDescent="0.3">
      <c r="A250" s="158"/>
      <c r="B250" s="158"/>
      <c r="C250" s="158"/>
      <c r="D250" s="158"/>
      <c r="E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</row>
    <row r="251" spans="1:21" x14ac:dyDescent="0.3">
      <c r="A251" s="158"/>
      <c r="B251" s="158"/>
      <c r="C251" s="158"/>
      <c r="D251" s="158"/>
      <c r="E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</row>
    <row r="252" spans="1:21" x14ac:dyDescent="0.3">
      <c r="A252" s="158"/>
      <c r="B252" s="158"/>
      <c r="C252" s="158"/>
      <c r="D252" s="158"/>
      <c r="E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</row>
    <row r="253" spans="1:21" x14ac:dyDescent="0.3">
      <c r="A253" s="158"/>
      <c r="B253" s="158"/>
      <c r="C253" s="158"/>
      <c r="D253" s="158"/>
      <c r="E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</row>
    <row r="254" spans="1:21" x14ac:dyDescent="0.3">
      <c r="A254" s="158"/>
      <c r="B254" s="158"/>
      <c r="C254" s="158"/>
      <c r="D254" s="158"/>
      <c r="E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</row>
    <row r="255" spans="1:21" x14ac:dyDescent="0.3">
      <c r="A255" s="158"/>
      <c r="B255" s="158"/>
      <c r="C255" s="158"/>
      <c r="D255" s="158"/>
      <c r="E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</row>
    <row r="256" spans="1:21" x14ac:dyDescent="0.3">
      <c r="A256" s="158"/>
      <c r="B256" s="158"/>
      <c r="C256" s="158"/>
      <c r="D256" s="158"/>
      <c r="E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</row>
    <row r="257" spans="1:21" x14ac:dyDescent="0.3">
      <c r="A257" s="158"/>
      <c r="B257" s="158"/>
      <c r="C257" s="158"/>
      <c r="D257" s="158"/>
      <c r="E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</row>
    <row r="258" spans="1:21" x14ac:dyDescent="0.3">
      <c r="A258" s="158"/>
      <c r="B258" s="158"/>
      <c r="C258" s="158"/>
      <c r="D258" s="158"/>
      <c r="E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</row>
    <row r="259" spans="1:21" x14ac:dyDescent="0.3">
      <c r="A259" s="158"/>
      <c r="B259" s="158"/>
      <c r="C259" s="158"/>
      <c r="D259" s="158"/>
      <c r="E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</row>
    <row r="260" spans="1:21" x14ac:dyDescent="0.3">
      <c r="A260" s="158"/>
      <c r="B260" s="158"/>
      <c r="C260" s="158"/>
      <c r="D260" s="158"/>
      <c r="E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</row>
    <row r="261" spans="1:21" x14ac:dyDescent="0.3">
      <c r="A261" s="158"/>
      <c r="B261" s="158"/>
      <c r="C261" s="158"/>
      <c r="D261" s="158"/>
      <c r="E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</row>
    <row r="262" spans="1:21" x14ac:dyDescent="0.3">
      <c r="A262" s="158"/>
      <c r="B262" s="158"/>
      <c r="C262" s="158"/>
      <c r="D262" s="158"/>
      <c r="E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</row>
    <row r="263" spans="1:21" x14ac:dyDescent="0.3">
      <c r="A263" s="158"/>
      <c r="B263" s="158"/>
      <c r="C263" s="158"/>
      <c r="D263" s="158"/>
      <c r="E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</row>
    <row r="264" spans="1:21" x14ac:dyDescent="0.3">
      <c r="A264" s="158"/>
      <c r="B264" s="158"/>
      <c r="C264" s="158"/>
      <c r="D264" s="158"/>
      <c r="E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</row>
    <row r="265" spans="1:21" x14ac:dyDescent="0.3">
      <c r="A265" s="158"/>
      <c r="B265" s="158"/>
      <c r="C265" s="158"/>
      <c r="D265" s="158"/>
      <c r="E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</row>
    <row r="266" spans="1:21" x14ac:dyDescent="0.3">
      <c r="A266" s="158"/>
      <c r="B266" s="158"/>
      <c r="C266" s="158"/>
      <c r="D266" s="158"/>
      <c r="E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</row>
    <row r="267" spans="1:21" x14ac:dyDescent="0.3">
      <c r="A267" s="158"/>
      <c r="B267" s="158"/>
      <c r="C267" s="158"/>
      <c r="D267" s="158"/>
      <c r="E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</row>
    <row r="268" spans="1:21" x14ac:dyDescent="0.3">
      <c r="A268" s="158"/>
      <c r="B268" s="158"/>
      <c r="C268" s="158"/>
      <c r="D268" s="158"/>
      <c r="E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</row>
    <row r="269" spans="1:21" x14ac:dyDescent="0.3">
      <c r="A269" s="158"/>
      <c r="B269" s="158"/>
      <c r="C269" s="158"/>
      <c r="D269" s="158"/>
      <c r="E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</row>
    <row r="270" spans="1:21" x14ac:dyDescent="0.3">
      <c r="A270" s="158"/>
      <c r="B270" s="158"/>
      <c r="C270" s="158"/>
      <c r="D270" s="158"/>
      <c r="E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</row>
    <row r="271" spans="1:21" x14ac:dyDescent="0.3">
      <c r="A271" s="158"/>
      <c r="B271" s="158"/>
      <c r="C271" s="158"/>
      <c r="D271" s="158"/>
      <c r="E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</row>
    <row r="272" spans="1:21" x14ac:dyDescent="0.3">
      <c r="A272" s="158"/>
      <c r="B272" s="158"/>
      <c r="C272" s="158"/>
      <c r="D272" s="158"/>
      <c r="E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</row>
    <row r="273" spans="1:21" x14ac:dyDescent="0.3">
      <c r="A273" s="158"/>
      <c r="B273" s="158"/>
      <c r="C273" s="158"/>
      <c r="D273" s="158"/>
      <c r="E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</row>
    <row r="274" spans="1:21" x14ac:dyDescent="0.3">
      <c r="A274" s="158"/>
      <c r="B274" s="158"/>
      <c r="C274" s="158"/>
      <c r="D274" s="158"/>
      <c r="E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</row>
    <row r="275" spans="1:21" x14ac:dyDescent="0.3">
      <c r="A275" s="158"/>
      <c r="B275" s="158"/>
      <c r="C275" s="158"/>
      <c r="D275" s="158"/>
      <c r="E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</row>
    <row r="276" spans="1:21" x14ac:dyDescent="0.3">
      <c r="A276" s="158"/>
      <c r="B276" s="158"/>
      <c r="C276" s="158"/>
      <c r="D276" s="158"/>
      <c r="E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</row>
    <row r="277" spans="1:21" x14ac:dyDescent="0.3">
      <c r="A277" s="158"/>
      <c r="B277" s="158"/>
      <c r="C277" s="158"/>
      <c r="D277" s="158"/>
      <c r="E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</row>
    <row r="278" spans="1:21" x14ac:dyDescent="0.3">
      <c r="A278" s="158"/>
      <c r="B278" s="158"/>
      <c r="C278" s="158"/>
      <c r="D278" s="158"/>
      <c r="E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</row>
    <row r="279" spans="1:21" x14ac:dyDescent="0.3">
      <c r="A279" s="158"/>
      <c r="B279" s="158"/>
      <c r="C279" s="158"/>
      <c r="D279" s="158"/>
      <c r="E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</row>
    <row r="280" spans="1:21" x14ac:dyDescent="0.3">
      <c r="A280" s="158"/>
      <c r="B280" s="158"/>
      <c r="C280" s="158"/>
      <c r="D280" s="158"/>
      <c r="E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</row>
    <row r="281" spans="1:21" x14ac:dyDescent="0.3">
      <c r="A281" s="158"/>
      <c r="B281" s="158"/>
      <c r="C281" s="158"/>
      <c r="D281" s="158"/>
      <c r="E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</row>
    <row r="282" spans="1:21" x14ac:dyDescent="0.3">
      <c r="A282" s="158"/>
      <c r="B282" s="158"/>
      <c r="C282" s="158"/>
      <c r="D282" s="158"/>
      <c r="E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</row>
    <row r="283" spans="1:21" x14ac:dyDescent="0.3">
      <c r="A283" s="158"/>
      <c r="B283" s="158"/>
      <c r="C283" s="158"/>
      <c r="D283" s="158"/>
      <c r="E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</row>
    <row r="284" spans="1:21" x14ac:dyDescent="0.3">
      <c r="A284" s="158"/>
      <c r="B284" s="158"/>
      <c r="C284" s="158"/>
      <c r="D284" s="158"/>
      <c r="E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</row>
    <row r="285" spans="1:21" x14ac:dyDescent="0.3">
      <c r="A285" s="158"/>
      <c r="B285" s="158"/>
      <c r="C285" s="158"/>
      <c r="D285" s="158"/>
      <c r="E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</row>
    <row r="286" spans="1:21" x14ac:dyDescent="0.3">
      <c r="A286" s="158"/>
      <c r="B286" s="158"/>
      <c r="C286" s="158"/>
      <c r="D286" s="158"/>
      <c r="E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</row>
    <row r="287" spans="1:21" x14ac:dyDescent="0.3">
      <c r="A287" s="158"/>
      <c r="B287" s="158"/>
      <c r="C287" s="158"/>
      <c r="D287" s="158"/>
      <c r="E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</row>
    <row r="288" spans="1:21" x14ac:dyDescent="0.3">
      <c r="A288" s="158"/>
      <c r="B288" s="158"/>
      <c r="C288" s="158"/>
      <c r="D288" s="158"/>
      <c r="E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</row>
    <row r="289" spans="1:21" x14ac:dyDescent="0.3">
      <c r="A289" s="158"/>
      <c r="B289" s="158"/>
      <c r="C289" s="158"/>
      <c r="D289" s="158"/>
      <c r="E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</row>
    <row r="290" spans="1:21" x14ac:dyDescent="0.3">
      <c r="A290" s="158"/>
      <c r="B290" s="158"/>
      <c r="C290" s="158"/>
      <c r="D290" s="158"/>
      <c r="E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</row>
    <row r="291" spans="1:21" x14ac:dyDescent="0.3">
      <c r="A291" s="158"/>
      <c r="B291" s="158"/>
      <c r="C291" s="158"/>
      <c r="D291" s="158"/>
      <c r="E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</row>
    <row r="292" spans="1:21" x14ac:dyDescent="0.3">
      <c r="A292" s="158"/>
      <c r="B292" s="158"/>
      <c r="C292" s="158"/>
      <c r="D292" s="158"/>
      <c r="E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</row>
    <row r="293" spans="1:21" x14ac:dyDescent="0.3">
      <c r="A293" s="158"/>
      <c r="B293" s="158"/>
      <c r="C293" s="158"/>
      <c r="D293" s="158"/>
      <c r="E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</row>
    <row r="294" spans="1:21" x14ac:dyDescent="0.3">
      <c r="A294" s="158"/>
      <c r="B294" s="158"/>
      <c r="C294" s="158"/>
      <c r="D294" s="158"/>
      <c r="E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</row>
    <row r="295" spans="1:21" x14ac:dyDescent="0.3">
      <c r="A295" s="158"/>
      <c r="B295" s="158"/>
      <c r="C295" s="158"/>
      <c r="D295" s="158"/>
      <c r="E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</row>
    <row r="296" spans="1:21" x14ac:dyDescent="0.3">
      <c r="A296" s="158"/>
      <c r="B296" s="158"/>
      <c r="C296" s="158"/>
      <c r="D296" s="158"/>
      <c r="E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</row>
    <row r="297" spans="1:21" x14ac:dyDescent="0.3">
      <c r="A297" s="158"/>
      <c r="B297" s="158"/>
      <c r="C297" s="158"/>
      <c r="D297" s="158"/>
      <c r="E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</row>
    <row r="298" spans="1:21" x14ac:dyDescent="0.3">
      <c r="A298" s="158"/>
      <c r="B298" s="158"/>
      <c r="C298" s="158"/>
      <c r="D298" s="158"/>
      <c r="E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</row>
    <row r="299" spans="1:21" x14ac:dyDescent="0.3">
      <c r="A299" s="158"/>
      <c r="B299" s="158"/>
      <c r="C299" s="158"/>
      <c r="D299" s="158"/>
      <c r="E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</row>
    <row r="300" spans="1:21" x14ac:dyDescent="0.3">
      <c r="A300" s="158"/>
      <c r="B300" s="158"/>
      <c r="C300" s="158"/>
      <c r="D300" s="158"/>
      <c r="E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</row>
    <row r="301" spans="1:21" x14ac:dyDescent="0.3">
      <c r="A301" s="158"/>
      <c r="B301" s="158"/>
      <c r="C301" s="158"/>
      <c r="D301" s="158"/>
      <c r="E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</row>
    <row r="302" spans="1:21" x14ac:dyDescent="0.3">
      <c r="A302" s="158"/>
      <c r="B302" s="158"/>
      <c r="C302" s="158"/>
      <c r="D302" s="158"/>
      <c r="E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</row>
    <row r="303" spans="1:21" x14ac:dyDescent="0.3">
      <c r="A303" s="158"/>
      <c r="B303" s="158"/>
      <c r="C303" s="158"/>
      <c r="D303" s="158"/>
      <c r="E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</row>
    <row r="304" spans="1:21" x14ac:dyDescent="0.3">
      <c r="A304" s="158"/>
      <c r="B304" s="158"/>
      <c r="C304" s="158"/>
      <c r="D304" s="158"/>
      <c r="E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</row>
    <row r="305" spans="1:21" x14ac:dyDescent="0.3">
      <c r="A305" s="158"/>
      <c r="B305" s="158"/>
      <c r="C305" s="158"/>
      <c r="D305" s="158"/>
      <c r="E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</row>
    <row r="306" spans="1:21" x14ac:dyDescent="0.3">
      <c r="A306" s="158"/>
      <c r="B306" s="158"/>
      <c r="C306" s="158"/>
      <c r="D306" s="158"/>
      <c r="E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</row>
    <row r="307" spans="1:21" x14ac:dyDescent="0.3">
      <c r="A307" s="158"/>
      <c r="B307" s="158"/>
      <c r="C307" s="158"/>
      <c r="D307" s="158"/>
      <c r="E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</row>
    <row r="308" spans="1:21" x14ac:dyDescent="0.3">
      <c r="A308" s="158"/>
      <c r="B308" s="158"/>
      <c r="C308" s="158"/>
      <c r="D308" s="158"/>
      <c r="E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</row>
    <row r="309" spans="1:21" x14ac:dyDescent="0.3">
      <c r="A309" s="158"/>
      <c r="B309" s="158"/>
      <c r="C309" s="158"/>
      <c r="D309" s="158"/>
      <c r="E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</row>
    <row r="310" spans="1:21" x14ac:dyDescent="0.3">
      <c r="A310" s="158"/>
      <c r="B310" s="158"/>
      <c r="C310" s="158"/>
      <c r="D310" s="158"/>
      <c r="E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</row>
    <row r="311" spans="1:21" x14ac:dyDescent="0.3">
      <c r="A311" s="158"/>
      <c r="B311" s="158"/>
      <c r="C311" s="158"/>
      <c r="D311" s="158"/>
      <c r="E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</row>
    <row r="312" spans="1:21" x14ac:dyDescent="0.3">
      <c r="A312" s="158"/>
      <c r="B312" s="158"/>
      <c r="C312" s="158"/>
      <c r="D312" s="158"/>
      <c r="E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</row>
    <row r="313" spans="1:21" x14ac:dyDescent="0.3">
      <c r="A313" s="158"/>
      <c r="B313" s="158"/>
      <c r="C313" s="158"/>
      <c r="D313" s="158"/>
      <c r="E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</row>
    <row r="314" spans="1:21" x14ac:dyDescent="0.3">
      <c r="A314" s="158"/>
      <c r="B314" s="158"/>
      <c r="C314" s="158"/>
      <c r="D314" s="158"/>
      <c r="E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</row>
    <row r="315" spans="1:21" x14ac:dyDescent="0.3">
      <c r="A315" s="158"/>
      <c r="B315" s="158"/>
      <c r="C315" s="158"/>
      <c r="D315" s="158"/>
      <c r="E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</row>
    <row r="316" spans="1:21" x14ac:dyDescent="0.3">
      <c r="A316" s="158"/>
      <c r="B316" s="158"/>
      <c r="C316" s="158"/>
      <c r="D316" s="158"/>
      <c r="E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</row>
    <row r="317" spans="1:21" x14ac:dyDescent="0.3">
      <c r="A317" s="158"/>
      <c r="B317" s="158"/>
      <c r="C317" s="158"/>
      <c r="D317" s="158"/>
      <c r="E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</row>
    <row r="318" spans="1:21" x14ac:dyDescent="0.3">
      <c r="A318" s="158"/>
      <c r="B318" s="158"/>
      <c r="C318" s="158"/>
      <c r="D318" s="158"/>
      <c r="E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</row>
    <row r="319" spans="1:21" x14ac:dyDescent="0.3">
      <c r="A319" s="158"/>
      <c r="B319" s="158"/>
      <c r="C319" s="158"/>
      <c r="D319" s="158"/>
      <c r="E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</row>
    <row r="320" spans="1:21" x14ac:dyDescent="0.3">
      <c r="A320" s="158"/>
      <c r="B320" s="158"/>
      <c r="C320" s="158"/>
      <c r="D320" s="158"/>
      <c r="E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</row>
    <row r="321" spans="1:21" x14ac:dyDescent="0.3">
      <c r="A321" s="158"/>
      <c r="B321" s="158"/>
      <c r="C321" s="158"/>
      <c r="D321" s="158"/>
      <c r="E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</row>
    <row r="322" spans="1:21" x14ac:dyDescent="0.3">
      <c r="A322" s="158"/>
      <c r="B322" s="158"/>
      <c r="C322" s="158"/>
      <c r="D322" s="158"/>
      <c r="E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</row>
    <row r="323" spans="1:21" x14ac:dyDescent="0.3">
      <c r="A323" s="158"/>
      <c r="B323" s="158"/>
      <c r="C323" s="158"/>
      <c r="D323" s="158"/>
      <c r="E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</row>
    <row r="324" spans="1:21" x14ac:dyDescent="0.3">
      <c r="A324" s="158"/>
      <c r="B324" s="158"/>
      <c r="C324" s="158"/>
      <c r="D324" s="158"/>
      <c r="E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</row>
    <row r="325" spans="1:21" x14ac:dyDescent="0.3">
      <c r="A325" s="158"/>
      <c r="B325" s="158"/>
      <c r="C325" s="158"/>
      <c r="D325" s="158"/>
      <c r="E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</row>
    <row r="326" spans="1:21" x14ac:dyDescent="0.3">
      <c r="A326" s="158"/>
      <c r="B326" s="158"/>
      <c r="C326" s="158"/>
      <c r="D326" s="158"/>
      <c r="E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</row>
    <row r="327" spans="1:21" x14ac:dyDescent="0.3">
      <c r="A327" s="158"/>
      <c r="B327" s="158"/>
      <c r="C327" s="158"/>
      <c r="D327" s="158"/>
      <c r="E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</row>
    <row r="328" spans="1:21" x14ac:dyDescent="0.3">
      <c r="A328" s="158"/>
      <c r="B328" s="158"/>
      <c r="C328" s="158"/>
      <c r="D328" s="158"/>
      <c r="E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</row>
    <row r="329" spans="1:21" x14ac:dyDescent="0.3">
      <c r="A329" s="158"/>
      <c r="B329" s="158"/>
      <c r="C329" s="158"/>
      <c r="D329" s="158"/>
      <c r="E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</row>
    <row r="330" spans="1:21" x14ac:dyDescent="0.3">
      <c r="A330" s="158"/>
      <c r="B330" s="158"/>
      <c r="C330" s="158"/>
      <c r="D330" s="158"/>
      <c r="E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</row>
    <row r="331" spans="1:21" x14ac:dyDescent="0.3">
      <c r="A331" s="158"/>
      <c r="B331" s="158"/>
      <c r="C331" s="158"/>
      <c r="D331" s="158"/>
      <c r="E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</row>
    <row r="332" spans="1:21" x14ac:dyDescent="0.3">
      <c r="A332" s="158"/>
      <c r="B332" s="158"/>
      <c r="C332" s="158"/>
      <c r="D332" s="158"/>
      <c r="E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</row>
    <row r="333" spans="1:21" x14ac:dyDescent="0.3">
      <c r="A333" s="158"/>
      <c r="B333" s="158"/>
      <c r="C333" s="158"/>
      <c r="D333" s="158"/>
      <c r="E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</row>
    <row r="334" spans="1:21" x14ac:dyDescent="0.3">
      <c r="A334" s="158"/>
      <c r="B334" s="158"/>
      <c r="C334" s="158"/>
      <c r="D334" s="158"/>
      <c r="E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</row>
    <row r="335" spans="1:21" x14ac:dyDescent="0.3">
      <c r="A335" s="158"/>
      <c r="B335" s="158"/>
      <c r="C335" s="158"/>
      <c r="D335" s="158"/>
      <c r="E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</row>
    <row r="336" spans="1:21" x14ac:dyDescent="0.3">
      <c r="A336" s="158"/>
      <c r="B336" s="158"/>
      <c r="C336" s="158"/>
      <c r="D336" s="158"/>
      <c r="E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</row>
    <row r="337" spans="1:21" x14ac:dyDescent="0.3">
      <c r="A337" s="158"/>
      <c r="B337" s="158"/>
      <c r="C337" s="158"/>
      <c r="D337" s="158"/>
      <c r="E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</row>
    <row r="338" spans="1:21" x14ac:dyDescent="0.3">
      <c r="A338" s="158"/>
      <c r="B338" s="158"/>
      <c r="C338" s="158"/>
      <c r="D338" s="158"/>
      <c r="E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</row>
    <row r="339" spans="1:21" x14ac:dyDescent="0.3">
      <c r="A339" s="158"/>
      <c r="B339" s="158"/>
      <c r="C339" s="158"/>
      <c r="D339" s="158"/>
      <c r="E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</row>
    <row r="340" spans="1:21" x14ac:dyDescent="0.3">
      <c r="A340" s="158"/>
      <c r="B340" s="158"/>
      <c r="C340" s="158"/>
      <c r="D340" s="158"/>
      <c r="E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</row>
    <row r="341" spans="1:21" x14ac:dyDescent="0.3">
      <c r="A341" s="158"/>
      <c r="B341" s="158"/>
      <c r="C341" s="158"/>
      <c r="D341" s="158"/>
      <c r="E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</row>
    <row r="342" spans="1:21" x14ac:dyDescent="0.3">
      <c r="A342" s="158"/>
      <c r="B342" s="158"/>
      <c r="C342" s="158"/>
      <c r="D342" s="158"/>
      <c r="E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</row>
    <row r="343" spans="1:21" x14ac:dyDescent="0.3">
      <c r="A343" s="158"/>
      <c r="B343" s="158"/>
      <c r="C343" s="158"/>
      <c r="D343" s="158"/>
      <c r="E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</row>
    <row r="344" spans="1:21" x14ac:dyDescent="0.3">
      <c r="A344" s="158"/>
      <c r="B344" s="158"/>
      <c r="C344" s="158"/>
      <c r="D344" s="158"/>
      <c r="E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</row>
    <row r="345" spans="1:21" x14ac:dyDescent="0.3">
      <c r="A345" s="158"/>
      <c r="B345" s="158"/>
      <c r="C345" s="158"/>
      <c r="D345" s="158"/>
      <c r="E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</row>
    <row r="346" spans="1:21" x14ac:dyDescent="0.3">
      <c r="A346" s="158"/>
      <c r="B346" s="158"/>
      <c r="C346" s="158"/>
      <c r="D346" s="158"/>
      <c r="E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</row>
    <row r="347" spans="1:21" x14ac:dyDescent="0.3">
      <c r="A347" s="158"/>
      <c r="B347" s="158"/>
      <c r="C347" s="158"/>
      <c r="D347" s="158"/>
      <c r="E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</row>
    <row r="348" spans="1:21" x14ac:dyDescent="0.3">
      <c r="A348" s="158"/>
      <c r="B348" s="158"/>
      <c r="C348" s="158"/>
      <c r="D348" s="158"/>
      <c r="E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</row>
    <row r="349" spans="1:21" x14ac:dyDescent="0.3">
      <c r="A349" s="158"/>
      <c r="B349" s="158"/>
      <c r="C349" s="158"/>
      <c r="D349" s="158"/>
      <c r="E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</row>
    <row r="350" spans="1:21" x14ac:dyDescent="0.3">
      <c r="A350" s="158"/>
      <c r="B350" s="158"/>
      <c r="C350" s="158"/>
      <c r="D350" s="158"/>
      <c r="E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</row>
    <row r="351" spans="1:21" x14ac:dyDescent="0.3">
      <c r="A351" s="158"/>
      <c r="B351" s="158"/>
      <c r="C351" s="158"/>
      <c r="D351" s="158"/>
      <c r="E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</row>
    <row r="352" spans="1:21" x14ac:dyDescent="0.3">
      <c r="A352" s="158"/>
      <c r="B352" s="158"/>
      <c r="C352" s="158"/>
      <c r="D352" s="158"/>
      <c r="E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</row>
    <row r="353" spans="1:21" x14ac:dyDescent="0.3">
      <c r="A353" s="158"/>
      <c r="B353" s="158"/>
      <c r="C353" s="158"/>
      <c r="D353" s="158"/>
      <c r="E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</row>
    <row r="354" spans="1:21" x14ac:dyDescent="0.3">
      <c r="A354" s="158"/>
      <c r="B354" s="158"/>
      <c r="C354" s="158"/>
      <c r="D354" s="158"/>
      <c r="E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</row>
    <row r="355" spans="1:21" x14ac:dyDescent="0.3">
      <c r="A355" s="158"/>
      <c r="B355" s="158"/>
      <c r="C355" s="158"/>
      <c r="D355" s="158"/>
      <c r="E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</row>
    <row r="356" spans="1:21" x14ac:dyDescent="0.3">
      <c r="A356" s="158"/>
      <c r="B356" s="158"/>
      <c r="C356" s="158"/>
      <c r="D356" s="158"/>
      <c r="E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</row>
    <row r="357" spans="1:21" x14ac:dyDescent="0.3">
      <c r="A357" s="158"/>
      <c r="B357" s="158"/>
      <c r="C357" s="158"/>
      <c r="D357" s="158"/>
      <c r="E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</row>
    <row r="358" spans="1:21" x14ac:dyDescent="0.3">
      <c r="A358" s="158"/>
      <c r="B358" s="158"/>
      <c r="C358" s="158"/>
      <c r="D358" s="158"/>
      <c r="E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</row>
    <row r="359" spans="1:21" x14ac:dyDescent="0.3">
      <c r="A359" s="158"/>
      <c r="B359" s="158"/>
      <c r="C359" s="158"/>
      <c r="D359" s="158"/>
      <c r="E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</row>
    <row r="360" spans="1:21" x14ac:dyDescent="0.3">
      <c r="A360" s="158"/>
      <c r="B360" s="158"/>
      <c r="C360" s="158"/>
      <c r="D360" s="158"/>
      <c r="E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</row>
    <row r="361" spans="1:21" x14ac:dyDescent="0.3">
      <c r="A361" s="158"/>
      <c r="B361" s="158"/>
      <c r="C361" s="158"/>
      <c r="D361" s="158"/>
      <c r="E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</row>
    <row r="362" spans="1:21" x14ac:dyDescent="0.3">
      <c r="A362" s="158"/>
      <c r="B362" s="158"/>
      <c r="C362" s="158"/>
      <c r="D362" s="158"/>
      <c r="E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</row>
    <row r="363" spans="1:21" x14ac:dyDescent="0.3">
      <c r="A363" s="158"/>
      <c r="B363" s="158"/>
      <c r="C363" s="158"/>
      <c r="D363" s="158"/>
      <c r="E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</row>
    <row r="364" spans="1:21" x14ac:dyDescent="0.3">
      <c r="A364" s="158"/>
      <c r="B364" s="158"/>
      <c r="C364" s="158"/>
      <c r="D364" s="158"/>
      <c r="E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</row>
    <row r="365" spans="1:21" x14ac:dyDescent="0.3">
      <c r="A365" s="158"/>
      <c r="B365" s="158"/>
      <c r="C365" s="158"/>
      <c r="D365" s="158"/>
      <c r="E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</row>
    <row r="366" spans="1:21" x14ac:dyDescent="0.3">
      <c r="A366" s="158"/>
      <c r="B366" s="158"/>
      <c r="C366" s="158"/>
      <c r="D366" s="158"/>
      <c r="E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</row>
    <row r="367" spans="1:21" x14ac:dyDescent="0.3">
      <c r="A367" s="158"/>
      <c r="B367" s="158"/>
      <c r="C367" s="158"/>
      <c r="D367" s="158"/>
      <c r="E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</row>
    <row r="368" spans="1:21" x14ac:dyDescent="0.3">
      <c r="A368" s="158"/>
      <c r="B368" s="158"/>
      <c r="C368" s="158"/>
      <c r="D368" s="158"/>
      <c r="E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</row>
    <row r="369" spans="1:21" x14ac:dyDescent="0.3">
      <c r="A369" s="158"/>
      <c r="B369" s="158"/>
      <c r="C369" s="158"/>
      <c r="D369" s="158"/>
      <c r="E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</row>
    <row r="370" spans="1:21" x14ac:dyDescent="0.3">
      <c r="A370" s="158"/>
      <c r="B370" s="158"/>
      <c r="C370" s="158"/>
      <c r="D370" s="158"/>
      <c r="E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</row>
    <row r="371" spans="1:21" x14ac:dyDescent="0.3">
      <c r="A371" s="158"/>
      <c r="B371" s="158"/>
      <c r="C371" s="158"/>
      <c r="D371" s="158"/>
      <c r="E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</row>
    <row r="372" spans="1:21" x14ac:dyDescent="0.3">
      <c r="A372" s="158"/>
      <c r="B372" s="158"/>
      <c r="C372" s="158"/>
      <c r="D372" s="158"/>
      <c r="E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</row>
    <row r="373" spans="1:21" x14ac:dyDescent="0.3">
      <c r="A373" s="158"/>
      <c r="B373" s="158"/>
      <c r="C373" s="158"/>
      <c r="D373" s="158"/>
      <c r="E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</row>
    <row r="374" spans="1:21" x14ac:dyDescent="0.3">
      <c r="A374" s="158"/>
      <c r="B374" s="158"/>
      <c r="C374" s="158"/>
      <c r="D374" s="158"/>
      <c r="E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</row>
    <row r="375" spans="1:21" x14ac:dyDescent="0.3">
      <c r="A375" s="158"/>
      <c r="B375" s="158"/>
      <c r="C375" s="158"/>
      <c r="D375" s="158"/>
      <c r="E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</row>
    <row r="376" spans="1:21" x14ac:dyDescent="0.3">
      <c r="A376" s="158"/>
      <c r="B376" s="158"/>
      <c r="C376" s="158"/>
      <c r="D376" s="158"/>
      <c r="E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</row>
    <row r="377" spans="1:21" x14ac:dyDescent="0.3">
      <c r="A377" s="158"/>
      <c r="B377" s="158"/>
      <c r="C377" s="158"/>
      <c r="D377" s="158"/>
      <c r="E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</row>
    <row r="378" spans="1:21" x14ac:dyDescent="0.3">
      <c r="A378" s="158"/>
      <c r="B378" s="158"/>
      <c r="C378" s="158"/>
      <c r="D378" s="158"/>
      <c r="E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</row>
    <row r="379" spans="1:21" x14ac:dyDescent="0.3">
      <c r="A379" s="158"/>
      <c r="B379" s="158"/>
      <c r="C379" s="158"/>
      <c r="D379" s="158"/>
      <c r="E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</row>
    <row r="380" spans="1:21" x14ac:dyDescent="0.3">
      <c r="A380" s="158"/>
      <c r="B380" s="158"/>
      <c r="C380" s="158"/>
      <c r="D380" s="158"/>
      <c r="E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</row>
    <row r="381" spans="1:21" x14ac:dyDescent="0.3">
      <c r="A381" s="158"/>
      <c r="B381" s="158"/>
      <c r="C381" s="158"/>
      <c r="D381" s="158"/>
      <c r="E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</row>
    <row r="382" spans="1:21" x14ac:dyDescent="0.3">
      <c r="A382" s="158"/>
      <c r="B382" s="158"/>
      <c r="C382" s="158"/>
      <c r="D382" s="158"/>
      <c r="E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</row>
    <row r="383" spans="1:21" x14ac:dyDescent="0.3">
      <c r="A383" s="158"/>
      <c r="B383" s="158"/>
      <c r="C383" s="158"/>
      <c r="D383" s="158"/>
      <c r="E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</row>
    <row r="384" spans="1:21" x14ac:dyDescent="0.3">
      <c r="A384" s="158"/>
      <c r="B384" s="158"/>
      <c r="C384" s="158"/>
      <c r="D384" s="158"/>
      <c r="E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</row>
    <row r="385" spans="1:21" x14ac:dyDescent="0.3">
      <c r="A385" s="158"/>
      <c r="B385" s="158"/>
      <c r="C385" s="158"/>
      <c r="D385" s="158"/>
      <c r="E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</row>
    <row r="386" spans="1:21" x14ac:dyDescent="0.3">
      <c r="A386" s="158"/>
      <c r="B386" s="158"/>
      <c r="C386" s="158"/>
      <c r="D386" s="158"/>
      <c r="E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</row>
    <row r="387" spans="1:21" x14ac:dyDescent="0.3">
      <c r="A387" s="158"/>
      <c r="B387" s="158"/>
      <c r="C387" s="158"/>
      <c r="D387" s="158"/>
      <c r="E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</row>
    <row r="388" spans="1:21" x14ac:dyDescent="0.3">
      <c r="A388" s="158"/>
      <c r="B388" s="158"/>
      <c r="C388" s="158"/>
      <c r="D388" s="158"/>
      <c r="E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</row>
    <row r="389" spans="1:21" x14ac:dyDescent="0.3">
      <c r="A389" s="158"/>
      <c r="B389" s="158"/>
      <c r="C389" s="158"/>
      <c r="D389" s="158"/>
      <c r="E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</row>
    <row r="390" spans="1:21" x14ac:dyDescent="0.3">
      <c r="A390" s="158"/>
      <c r="B390" s="158"/>
      <c r="C390" s="158"/>
      <c r="D390" s="158"/>
      <c r="E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</row>
    <row r="391" spans="1:21" x14ac:dyDescent="0.3">
      <c r="A391" s="158"/>
      <c r="B391" s="158"/>
      <c r="C391" s="158"/>
      <c r="D391" s="158"/>
      <c r="E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</row>
    <row r="392" spans="1:21" x14ac:dyDescent="0.3">
      <c r="A392" s="158"/>
      <c r="B392" s="158"/>
      <c r="C392" s="158"/>
      <c r="D392" s="158"/>
      <c r="E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</row>
    <row r="393" spans="1:21" x14ac:dyDescent="0.3">
      <c r="A393" s="158"/>
      <c r="B393" s="158"/>
      <c r="C393" s="158"/>
      <c r="D393" s="158"/>
      <c r="E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</row>
    <row r="394" spans="1:21" x14ac:dyDescent="0.3">
      <c r="A394" s="158"/>
      <c r="B394" s="158"/>
      <c r="C394" s="158"/>
      <c r="D394" s="158"/>
      <c r="E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</row>
    <row r="395" spans="1:21" x14ac:dyDescent="0.3">
      <c r="A395" s="158"/>
      <c r="B395" s="158"/>
      <c r="C395" s="158"/>
      <c r="D395" s="158"/>
      <c r="E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</row>
    <row r="396" spans="1:21" x14ac:dyDescent="0.3">
      <c r="A396" s="158"/>
      <c r="B396" s="158"/>
      <c r="C396" s="158"/>
      <c r="D396" s="158"/>
      <c r="E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</row>
    <row r="397" spans="1:21" x14ac:dyDescent="0.3">
      <c r="A397" s="158"/>
      <c r="B397" s="158"/>
      <c r="C397" s="158"/>
      <c r="D397" s="158"/>
      <c r="E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</row>
    <row r="398" spans="1:21" x14ac:dyDescent="0.3">
      <c r="A398" s="158"/>
      <c r="B398" s="158"/>
      <c r="C398" s="158"/>
      <c r="D398" s="158"/>
      <c r="E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</row>
    <row r="399" spans="1:21" x14ac:dyDescent="0.3">
      <c r="A399" s="158"/>
      <c r="B399" s="158"/>
      <c r="C399" s="158"/>
      <c r="D399" s="158"/>
      <c r="E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</row>
    <row r="400" spans="1:21" x14ac:dyDescent="0.3">
      <c r="A400" s="158"/>
      <c r="B400" s="158"/>
      <c r="C400" s="158"/>
      <c r="D400" s="158"/>
      <c r="E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</row>
    <row r="401" spans="1:21" x14ac:dyDescent="0.3">
      <c r="A401" s="158"/>
      <c r="B401" s="158"/>
      <c r="C401" s="158"/>
      <c r="D401" s="158"/>
      <c r="E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</row>
    <row r="402" spans="1:21" x14ac:dyDescent="0.3">
      <c r="A402" s="158"/>
      <c r="B402" s="158"/>
      <c r="C402" s="158"/>
      <c r="D402" s="158"/>
      <c r="E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</row>
    <row r="403" spans="1:21" x14ac:dyDescent="0.3">
      <c r="A403" s="158"/>
      <c r="B403" s="158"/>
      <c r="C403" s="158"/>
      <c r="D403" s="158"/>
      <c r="E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</row>
    <row r="404" spans="1:21" x14ac:dyDescent="0.3">
      <c r="A404" s="158"/>
      <c r="B404" s="158"/>
      <c r="C404" s="158"/>
      <c r="D404" s="158"/>
      <c r="E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</row>
    <row r="405" spans="1:21" x14ac:dyDescent="0.3">
      <c r="A405" s="158"/>
      <c r="B405" s="158"/>
      <c r="C405" s="158"/>
      <c r="D405" s="158"/>
      <c r="E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</row>
    <row r="406" spans="1:21" x14ac:dyDescent="0.3">
      <c r="A406" s="158"/>
      <c r="B406" s="158"/>
      <c r="C406" s="158"/>
      <c r="D406" s="158"/>
      <c r="E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</row>
    <row r="407" spans="1:21" x14ac:dyDescent="0.3">
      <c r="A407" s="158"/>
      <c r="B407" s="158"/>
      <c r="C407" s="158"/>
      <c r="D407" s="158"/>
      <c r="E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</row>
    <row r="408" spans="1:21" x14ac:dyDescent="0.3">
      <c r="A408" s="158"/>
      <c r="B408" s="158"/>
      <c r="C408" s="158"/>
      <c r="D408" s="158"/>
      <c r="E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</row>
    <row r="409" spans="1:21" x14ac:dyDescent="0.3">
      <c r="A409" s="158"/>
      <c r="B409" s="158"/>
      <c r="C409" s="158"/>
      <c r="D409" s="158"/>
      <c r="E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</row>
    <row r="410" spans="1:21" x14ac:dyDescent="0.3">
      <c r="A410" s="158"/>
      <c r="B410" s="158"/>
      <c r="C410" s="158"/>
      <c r="D410" s="158"/>
      <c r="E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</row>
    <row r="411" spans="1:21" x14ac:dyDescent="0.3">
      <c r="A411" s="158"/>
      <c r="B411" s="158"/>
      <c r="C411" s="158"/>
      <c r="D411" s="158"/>
      <c r="E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</row>
    <row r="412" spans="1:21" x14ac:dyDescent="0.3">
      <c r="A412" s="158"/>
      <c r="B412" s="158"/>
      <c r="C412" s="158"/>
      <c r="D412" s="158"/>
      <c r="E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</row>
    <row r="413" spans="1:21" x14ac:dyDescent="0.3">
      <c r="A413" s="158"/>
      <c r="B413" s="158"/>
      <c r="C413" s="158"/>
      <c r="D413" s="158"/>
      <c r="E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</row>
    <row r="414" spans="1:21" x14ac:dyDescent="0.3">
      <c r="A414" s="158"/>
      <c r="B414" s="158"/>
      <c r="C414" s="158"/>
      <c r="D414" s="158"/>
      <c r="E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</row>
    <row r="415" spans="1:21" x14ac:dyDescent="0.3">
      <c r="A415" s="158"/>
      <c r="B415" s="158"/>
      <c r="C415" s="158"/>
      <c r="D415" s="158"/>
      <c r="E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</row>
    <row r="416" spans="1:21" x14ac:dyDescent="0.3">
      <c r="A416" s="158"/>
      <c r="B416" s="158"/>
      <c r="C416" s="158"/>
      <c r="D416" s="158"/>
      <c r="E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</row>
    <row r="417" spans="1:21" x14ac:dyDescent="0.3">
      <c r="A417" s="158"/>
      <c r="B417" s="158"/>
      <c r="C417" s="158"/>
      <c r="D417" s="158"/>
      <c r="E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</row>
    <row r="418" spans="1:21" x14ac:dyDescent="0.3">
      <c r="A418" s="158"/>
      <c r="B418" s="158"/>
      <c r="C418" s="158"/>
      <c r="D418" s="158"/>
      <c r="E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</row>
    <row r="419" spans="1:21" x14ac:dyDescent="0.3">
      <c r="A419" s="158"/>
      <c r="B419" s="158"/>
      <c r="C419" s="158"/>
      <c r="D419" s="158"/>
      <c r="E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</row>
    <row r="420" spans="1:21" x14ac:dyDescent="0.3">
      <c r="A420" s="158"/>
      <c r="B420" s="158"/>
      <c r="C420" s="158"/>
      <c r="D420" s="158"/>
      <c r="E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</row>
    <row r="421" spans="1:21" x14ac:dyDescent="0.3">
      <c r="A421" s="158"/>
      <c r="B421" s="158"/>
      <c r="C421" s="158"/>
      <c r="D421" s="158"/>
      <c r="E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</row>
    <row r="422" spans="1:21" x14ac:dyDescent="0.3">
      <c r="A422" s="158"/>
      <c r="B422" s="158"/>
      <c r="C422" s="158"/>
      <c r="D422" s="158"/>
      <c r="E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</row>
    <row r="423" spans="1:21" x14ac:dyDescent="0.3">
      <c r="A423" s="158"/>
      <c r="B423" s="158"/>
      <c r="C423" s="158"/>
      <c r="D423" s="158"/>
      <c r="E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</row>
    <row r="424" spans="1:21" x14ac:dyDescent="0.3">
      <c r="A424" s="158"/>
      <c r="B424" s="158"/>
      <c r="C424" s="158"/>
      <c r="D424" s="158"/>
      <c r="E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</row>
    <row r="425" spans="1:21" x14ac:dyDescent="0.3">
      <c r="A425" s="158"/>
      <c r="B425" s="158"/>
      <c r="C425" s="158"/>
      <c r="D425" s="158"/>
      <c r="E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</row>
    <row r="426" spans="1:21" x14ac:dyDescent="0.3">
      <c r="A426" s="158"/>
      <c r="B426" s="158"/>
      <c r="C426" s="158"/>
      <c r="D426" s="158"/>
      <c r="E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</row>
    <row r="427" spans="1:21" x14ac:dyDescent="0.3">
      <c r="A427" s="158"/>
      <c r="B427" s="158"/>
      <c r="C427" s="158"/>
      <c r="D427" s="158"/>
      <c r="E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</row>
    <row r="428" spans="1:21" x14ac:dyDescent="0.3">
      <c r="A428" s="158"/>
      <c r="B428" s="158"/>
      <c r="C428" s="158"/>
      <c r="D428" s="158"/>
      <c r="E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</row>
    <row r="429" spans="1:21" x14ac:dyDescent="0.3">
      <c r="A429" s="158"/>
      <c r="B429" s="158"/>
      <c r="C429" s="158"/>
      <c r="D429" s="158"/>
      <c r="E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</row>
    <row r="430" spans="1:21" x14ac:dyDescent="0.3">
      <c r="A430" s="158"/>
      <c r="B430" s="158"/>
      <c r="C430" s="158"/>
      <c r="D430" s="158"/>
      <c r="E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</row>
    <row r="431" spans="1:21" x14ac:dyDescent="0.3">
      <c r="A431" s="158"/>
      <c r="B431" s="158"/>
      <c r="C431" s="158"/>
      <c r="D431" s="158"/>
      <c r="E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</row>
    <row r="432" spans="1:21" x14ac:dyDescent="0.3">
      <c r="A432" s="158"/>
      <c r="B432" s="158"/>
      <c r="C432" s="158"/>
      <c r="D432" s="158"/>
      <c r="E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</row>
    <row r="433" spans="1:21" x14ac:dyDescent="0.3">
      <c r="A433" s="158"/>
      <c r="B433" s="158"/>
      <c r="C433" s="158"/>
      <c r="D433" s="158"/>
      <c r="E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</row>
    <row r="434" spans="1:21" x14ac:dyDescent="0.3">
      <c r="A434" s="158"/>
      <c r="B434" s="158"/>
      <c r="C434" s="158"/>
      <c r="D434" s="158"/>
      <c r="E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</row>
    <row r="435" spans="1:21" x14ac:dyDescent="0.3">
      <c r="A435" s="158"/>
      <c r="B435" s="158"/>
      <c r="C435" s="158"/>
      <c r="D435" s="158"/>
      <c r="E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</row>
    <row r="436" spans="1:21" x14ac:dyDescent="0.3">
      <c r="A436" s="158"/>
      <c r="B436" s="158"/>
      <c r="C436" s="158"/>
      <c r="D436" s="158"/>
      <c r="E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</row>
    <row r="437" spans="1:21" x14ac:dyDescent="0.3">
      <c r="A437" s="158"/>
      <c r="B437" s="158"/>
      <c r="C437" s="158"/>
      <c r="D437" s="158"/>
      <c r="E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</row>
    <row r="438" spans="1:21" x14ac:dyDescent="0.3">
      <c r="A438" s="158"/>
      <c r="B438" s="158"/>
      <c r="C438" s="158"/>
      <c r="D438" s="158"/>
      <c r="E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</row>
    <row r="439" spans="1:21" x14ac:dyDescent="0.3">
      <c r="A439" s="158"/>
      <c r="B439" s="158"/>
      <c r="C439" s="158"/>
      <c r="D439" s="158"/>
      <c r="E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</row>
    <row r="440" spans="1:21" x14ac:dyDescent="0.3">
      <c r="A440" s="158"/>
      <c r="B440" s="158"/>
      <c r="C440" s="158"/>
      <c r="D440" s="158"/>
      <c r="E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</row>
    <row r="441" spans="1:21" x14ac:dyDescent="0.3">
      <c r="A441" s="158"/>
      <c r="B441" s="158"/>
      <c r="C441" s="158"/>
      <c r="D441" s="158"/>
      <c r="E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</row>
    <row r="442" spans="1:21" x14ac:dyDescent="0.3">
      <c r="A442" s="158"/>
      <c r="B442" s="158"/>
      <c r="C442" s="158"/>
      <c r="D442" s="158"/>
      <c r="E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</row>
    <row r="443" spans="1:21" x14ac:dyDescent="0.3">
      <c r="A443" s="158"/>
      <c r="B443" s="158"/>
      <c r="C443" s="158"/>
      <c r="D443" s="158"/>
      <c r="E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</row>
    <row r="444" spans="1:21" x14ac:dyDescent="0.3">
      <c r="A444" s="158"/>
      <c r="B444" s="158"/>
      <c r="C444" s="158"/>
      <c r="D444" s="158"/>
      <c r="E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</row>
    <row r="445" spans="1:21" x14ac:dyDescent="0.3">
      <c r="A445" s="158"/>
      <c r="B445" s="158"/>
      <c r="C445" s="158"/>
      <c r="D445" s="158"/>
      <c r="E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</row>
    <row r="446" spans="1:21" x14ac:dyDescent="0.3">
      <c r="A446" s="158"/>
      <c r="B446" s="158"/>
      <c r="C446" s="158"/>
      <c r="D446" s="158"/>
      <c r="E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</row>
    <row r="447" spans="1:21" x14ac:dyDescent="0.3">
      <c r="A447" s="158"/>
      <c r="B447" s="158"/>
      <c r="C447" s="158"/>
      <c r="D447" s="158"/>
      <c r="E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</row>
    <row r="448" spans="1:21" x14ac:dyDescent="0.3">
      <c r="A448" s="158"/>
      <c r="B448" s="158"/>
      <c r="C448" s="158"/>
      <c r="D448" s="158"/>
      <c r="E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</row>
    <row r="449" spans="1:21" x14ac:dyDescent="0.3">
      <c r="A449" s="158"/>
      <c r="B449" s="158"/>
      <c r="C449" s="158"/>
      <c r="D449" s="158"/>
      <c r="E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</row>
    <row r="450" spans="1:21" x14ac:dyDescent="0.3">
      <c r="A450" s="158"/>
      <c r="B450" s="158"/>
      <c r="C450" s="158"/>
      <c r="D450" s="158"/>
      <c r="E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</row>
    <row r="451" spans="1:21" x14ac:dyDescent="0.3">
      <c r="A451" s="158"/>
      <c r="B451" s="158"/>
      <c r="C451" s="158"/>
      <c r="D451" s="158"/>
      <c r="E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</row>
    <row r="452" spans="1:21" x14ac:dyDescent="0.3">
      <c r="A452" s="158"/>
      <c r="B452" s="158"/>
      <c r="C452" s="158"/>
      <c r="D452" s="158"/>
      <c r="E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</row>
    <row r="453" spans="1:21" x14ac:dyDescent="0.3">
      <c r="A453" s="158"/>
      <c r="B453" s="158"/>
      <c r="C453" s="158"/>
      <c r="D453" s="158"/>
      <c r="E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</row>
    <row r="454" spans="1:21" x14ac:dyDescent="0.3">
      <c r="A454" s="158"/>
      <c r="B454" s="158"/>
      <c r="C454" s="158"/>
      <c r="D454" s="158"/>
      <c r="E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</row>
    <row r="455" spans="1:21" x14ac:dyDescent="0.3">
      <c r="A455" s="158"/>
      <c r="B455" s="158"/>
      <c r="C455" s="158"/>
      <c r="D455" s="158"/>
      <c r="E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</row>
    <row r="456" spans="1:21" x14ac:dyDescent="0.3">
      <c r="A456" s="158"/>
      <c r="B456" s="158"/>
      <c r="C456" s="158"/>
      <c r="D456" s="158"/>
      <c r="E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</row>
    <row r="457" spans="1:21" x14ac:dyDescent="0.3">
      <c r="A457" s="158"/>
      <c r="B457" s="158"/>
      <c r="C457" s="158"/>
      <c r="D457" s="158"/>
      <c r="E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</row>
    <row r="458" spans="1:21" x14ac:dyDescent="0.3">
      <c r="A458" s="158"/>
      <c r="B458" s="158"/>
      <c r="C458" s="158"/>
      <c r="D458" s="158"/>
      <c r="E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</row>
    <row r="459" spans="1:21" x14ac:dyDescent="0.3">
      <c r="A459" s="158"/>
      <c r="B459" s="158"/>
      <c r="C459" s="158"/>
      <c r="D459" s="158"/>
      <c r="E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</row>
    <row r="460" spans="1:21" x14ac:dyDescent="0.3">
      <c r="A460" s="158"/>
      <c r="B460" s="158"/>
      <c r="C460" s="158"/>
      <c r="D460" s="158"/>
      <c r="E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</row>
    <row r="461" spans="1:21" x14ac:dyDescent="0.3">
      <c r="A461" s="158"/>
      <c r="B461" s="158"/>
      <c r="C461" s="158"/>
      <c r="D461" s="158"/>
      <c r="E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</row>
    <row r="462" spans="1:21" x14ac:dyDescent="0.3">
      <c r="A462" s="158"/>
      <c r="B462" s="158"/>
      <c r="C462" s="158"/>
      <c r="D462" s="158"/>
      <c r="E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</row>
    <row r="463" spans="1:21" x14ac:dyDescent="0.3">
      <c r="A463" s="158"/>
      <c r="B463" s="158"/>
      <c r="C463" s="158"/>
      <c r="D463" s="158"/>
      <c r="E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</row>
    <row r="464" spans="1:21" x14ac:dyDescent="0.3">
      <c r="A464" s="158"/>
      <c r="B464" s="158"/>
      <c r="C464" s="158"/>
      <c r="D464" s="158"/>
      <c r="E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</row>
    <row r="465" spans="1:21" x14ac:dyDescent="0.3">
      <c r="A465" s="158"/>
      <c r="B465" s="158"/>
      <c r="C465" s="158"/>
      <c r="D465" s="158"/>
      <c r="E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</row>
    <row r="466" spans="1:21" x14ac:dyDescent="0.3">
      <c r="A466" s="158"/>
      <c r="B466" s="158"/>
      <c r="C466" s="158"/>
      <c r="D466" s="158"/>
      <c r="E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</row>
    <row r="467" spans="1:21" x14ac:dyDescent="0.3">
      <c r="A467" s="158"/>
      <c r="B467" s="158"/>
      <c r="C467" s="158"/>
      <c r="D467" s="158"/>
      <c r="E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</row>
    <row r="468" spans="1:21" x14ac:dyDescent="0.3">
      <c r="A468" s="158"/>
      <c r="B468" s="158"/>
      <c r="C468" s="158"/>
      <c r="D468" s="158"/>
      <c r="E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</row>
    <row r="469" spans="1:21" x14ac:dyDescent="0.3">
      <c r="A469" s="158"/>
      <c r="B469" s="158"/>
      <c r="C469" s="158"/>
      <c r="D469" s="158"/>
      <c r="E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</row>
    <row r="470" spans="1:21" x14ac:dyDescent="0.3">
      <c r="A470" s="158"/>
      <c r="B470" s="158"/>
      <c r="C470" s="158"/>
      <c r="D470" s="158"/>
      <c r="E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</row>
    <row r="471" spans="1:21" x14ac:dyDescent="0.3">
      <c r="A471" s="158"/>
      <c r="B471" s="158"/>
      <c r="C471" s="158"/>
      <c r="D471" s="158"/>
      <c r="E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</row>
    <row r="472" spans="1:21" x14ac:dyDescent="0.3">
      <c r="A472" s="158"/>
      <c r="B472" s="158"/>
      <c r="C472" s="158"/>
      <c r="D472" s="158"/>
      <c r="E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</row>
    <row r="473" spans="1:21" x14ac:dyDescent="0.3">
      <c r="A473" s="158"/>
      <c r="B473" s="158"/>
      <c r="C473" s="158"/>
      <c r="D473" s="158"/>
      <c r="E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</row>
    <row r="474" spans="1:21" x14ac:dyDescent="0.3">
      <c r="A474" s="158"/>
      <c r="B474" s="158"/>
      <c r="C474" s="158"/>
      <c r="D474" s="158"/>
      <c r="E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</row>
    <row r="475" spans="1:21" x14ac:dyDescent="0.3">
      <c r="A475" s="158"/>
      <c r="B475" s="158"/>
      <c r="C475" s="158"/>
      <c r="D475" s="158"/>
      <c r="E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</row>
    <row r="476" spans="1:21" x14ac:dyDescent="0.3">
      <c r="A476" s="158"/>
      <c r="B476" s="158"/>
      <c r="C476" s="158"/>
      <c r="D476" s="158"/>
      <c r="E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</row>
    <row r="477" spans="1:21" x14ac:dyDescent="0.3">
      <c r="A477" s="158"/>
      <c r="B477" s="158"/>
      <c r="C477" s="158"/>
      <c r="D477" s="158"/>
      <c r="E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</row>
    <row r="478" spans="1:21" x14ac:dyDescent="0.3">
      <c r="A478" s="158"/>
      <c r="B478" s="158"/>
      <c r="C478" s="158"/>
      <c r="D478" s="158"/>
      <c r="E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</row>
    <row r="479" spans="1:21" x14ac:dyDescent="0.3">
      <c r="A479" s="158"/>
      <c r="B479" s="158"/>
      <c r="C479" s="158"/>
      <c r="D479" s="158"/>
      <c r="E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</row>
    <row r="480" spans="1:21" x14ac:dyDescent="0.3">
      <c r="A480" s="158"/>
      <c r="B480" s="158"/>
      <c r="C480" s="158"/>
      <c r="D480" s="158"/>
      <c r="E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</row>
    <row r="481" spans="1:21" x14ac:dyDescent="0.3">
      <c r="A481" s="158"/>
      <c r="B481" s="158"/>
      <c r="C481" s="158"/>
      <c r="D481" s="158"/>
      <c r="E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</row>
    <row r="482" spans="1:21" x14ac:dyDescent="0.3">
      <c r="A482" s="158"/>
      <c r="B482" s="158"/>
      <c r="C482" s="158"/>
      <c r="D482" s="158"/>
      <c r="E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</row>
    <row r="483" spans="1:21" x14ac:dyDescent="0.3">
      <c r="A483" s="158"/>
      <c r="B483" s="158"/>
      <c r="C483" s="158"/>
      <c r="D483" s="158"/>
      <c r="E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</row>
    <row r="484" spans="1:21" x14ac:dyDescent="0.3">
      <c r="A484" s="158"/>
      <c r="B484" s="158"/>
      <c r="C484" s="158"/>
      <c r="D484" s="158"/>
      <c r="E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</row>
    <row r="485" spans="1:21" x14ac:dyDescent="0.3">
      <c r="A485" s="158"/>
      <c r="B485" s="158"/>
      <c r="C485" s="158"/>
      <c r="D485" s="158"/>
      <c r="E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</row>
    <row r="486" spans="1:21" x14ac:dyDescent="0.3">
      <c r="A486" s="158"/>
      <c r="B486" s="158"/>
      <c r="C486" s="158"/>
      <c r="D486" s="158"/>
      <c r="E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</row>
    <row r="487" spans="1:21" x14ac:dyDescent="0.3">
      <c r="A487" s="158"/>
      <c r="B487" s="158"/>
      <c r="C487" s="158"/>
      <c r="D487" s="158"/>
      <c r="E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</row>
    <row r="488" spans="1:21" x14ac:dyDescent="0.3">
      <c r="A488" s="158"/>
      <c r="B488" s="158"/>
      <c r="C488" s="158"/>
      <c r="D488" s="158"/>
      <c r="E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</row>
    <row r="489" spans="1:21" x14ac:dyDescent="0.3">
      <c r="A489" s="158"/>
      <c r="B489" s="158"/>
      <c r="C489" s="158"/>
      <c r="D489" s="158"/>
      <c r="E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</row>
    <row r="490" spans="1:21" x14ac:dyDescent="0.3">
      <c r="A490" s="158"/>
      <c r="B490" s="158"/>
      <c r="C490" s="158"/>
      <c r="D490" s="158"/>
      <c r="E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</row>
    <row r="491" spans="1:21" x14ac:dyDescent="0.3">
      <c r="A491" s="158"/>
      <c r="B491" s="158"/>
      <c r="C491" s="158"/>
      <c r="D491" s="158"/>
      <c r="E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</row>
    <row r="492" spans="1:21" x14ac:dyDescent="0.3">
      <c r="A492" s="158"/>
      <c r="B492" s="158"/>
      <c r="C492" s="158"/>
      <c r="D492" s="158"/>
      <c r="E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</row>
    <row r="493" spans="1:21" x14ac:dyDescent="0.3">
      <c r="A493" s="158"/>
      <c r="B493" s="158"/>
      <c r="C493" s="158"/>
      <c r="D493" s="158"/>
      <c r="E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</row>
    <row r="494" spans="1:21" x14ac:dyDescent="0.3">
      <c r="A494" s="158"/>
      <c r="B494" s="158"/>
      <c r="C494" s="158"/>
      <c r="D494" s="158"/>
      <c r="E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</row>
    <row r="495" spans="1:21" x14ac:dyDescent="0.3">
      <c r="A495" s="158"/>
      <c r="B495" s="158"/>
      <c r="C495" s="158"/>
      <c r="D495" s="158"/>
      <c r="E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</row>
    <row r="496" spans="1:21" x14ac:dyDescent="0.3">
      <c r="A496" s="158"/>
      <c r="B496" s="158"/>
      <c r="C496" s="158"/>
      <c r="D496" s="158"/>
      <c r="E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</row>
    <row r="497" spans="1:21" x14ac:dyDescent="0.3">
      <c r="A497" s="158"/>
      <c r="B497" s="158"/>
      <c r="C497" s="158"/>
      <c r="D497" s="158"/>
      <c r="E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</row>
    <row r="498" spans="1:21" x14ac:dyDescent="0.3">
      <c r="A498" s="158"/>
      <c r="B498" s="158"/>
      <c r="C498" s="158"/>
      <c r="D498" s="158"/>
      <c r="E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</row>
    <row r="499" spans="1:21" x14ac:dyDescent="0.3">
      <c r="A499" s="158"/>
      <c r="B499" s="158"/>
      <c r="C499" s="158"/>
      <c r="D499" s="158"/>
      <c r="E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</row>
    <row r="500" spans="1:21" x14ac:dyDescent="0.3">
      <c r="A500" s="158"/>
      <c r="B500" s="158"/>
      <c r="C500" s="158"/>
      <c r="D500" s="158"/>
      <c r="E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</row>
    <row r="501" spans="1:21" x14ac:dyDescent="0.3">
      <c r="A501" s="158"/>
      <c r="B501" s="158"/>
      <c r="C501" s="158"/>
      <c r="D501" s="158"/>
      <c r="E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</row>
    <row r="502" spans="1:21" x14ac:dyDescent="0.3">
      <c r="A502" s="158"/>
      <c r="B502" s="158"/>
      <c r="C502" s="158"/>
      <c r="D502" s="158"/>
      <c r="E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</row>
    <row r="503" spans="1:21" x14ac:dyDescent="0.3">
      <c r="A503" s="158"/>
      <c r="B503" s="158"/>
      <c r="C503" s="158"/>
      <c r="D503" s="158"/>
      <c r="E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</row>
    <row r="504" spans="1:21" x14ac:dyDescent="0.3">
      <c r="A504" s="158"/>
      <c r="B504" s="158"/>
      <c r="C504" s="158"/>
      <c r="D504" s="158"/>
      <c r="E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</row>
    <row r="505" spans="1:21" x14ac:dyDescent="0.3">
      <c r="A505" s="158"/>
      <c r="B505" s="158"/>
      <c r="C505" s="158"/>
      <c r="D505" s="158"/>
      <c r="E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</row>
    <row r="506" spans="1:21" x14ac:dyDescent="0.3">
      <c r="A506" s="158"/>
      <c r="B506" s="158"/>
      <c r="C506" s="158"/>
      <c r="D506" s="158"/>
      <c r="E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</row>
    <row r="507" spans="1:21" x14ac:dyDescent="0.3">
      <c r="A507" s="158"/>
      <c r="B507" s="158"/>
      <c r="C507" s="158"/>
      <c r="D507" s="158"/>
      <c r="E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</row>
    <row r="508" spans="1:21" x14ac:dyDescent="0.3">
      <c r="A508" s="158"/>
      <c r="B508" s="158"/>
      <c r="C508" s="158"/>
      <c r="D508" s="158"/>
      <c r="E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</row>
    <row r="509" spans="1:21" x14ac:dyDescent="0.3">
      <c r="A509" s="158"/>
      <c r="B509" s="158"/>
      <c r="C509" s="158"/>
      <c r="D509" s="158"/>
      <c r="E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</row>
    <row r="510" spans="1:21" x14ac:dyDescent="0.3">
      <c r="A510" s="158"/>
      <c r="B510" s="158"/>
      <c r="C510" s="158"/>
      <c r="D510" s="158"/>
      <c r="E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</row>
    <row r="511" spans="1:21" x14ac:dyDescent="0.3">
      <c r="A511" s="158"/>
      <c r="B511" s="158"/>
      <c r="C511" s="158"/>
      <c r="D511" s="158"/>
      <c r="E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</row>
    <row r="512" spans="1:21" x14ac:dyDescent="0.3">
      <c r="A512" s="158"/>
      <c r="B512" s="158"/>
      <c r="C512" s="158"/>
      <c r="D512" s="158"/>
      <c r="E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</row>
    <row r="513" spans="1:21" x14ac:dyDescent="0.3">
      <c r="A513" s="158"/>
      <c r="B513" s="158"/>
      <c r="C513" s="158"/>
      <c r="D513" s="158"/>
      <c r="E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</row>
    <row r="514" spans="1:21" x14ac:dyDescent="0.3">
      <c r="A514" s="158"/>
      <c r="B514" s="158"/>
      <c r="C514" s="158"/>
      <c r="D514" s="158"/>
      <c r="E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</row>
    <row r="515" spans="1:21" x14ac:dyDescent="0.3">
      <c r="A515" s="158"/>
      <c r="B515" s="158"/>
      <c r="C515" s="158"/>
      <c r="D515" s="158"/>
      <c r="E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</row>
    <row r="516" spans="1:21" x14ac:dyDescent="0.3">
      <c r="A516" s="158"/>
      <c r="B516" s="158"/>
      <c r="C516" s="158"/>
      <c r="D516" s="158"/>
      <c r="E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</row>
    <row r="517" spans="1:21" x14ac:dyDescent="0.3">
      <c r="A517" s="158"/>
      <c r="B517" s="158"/>
      <c r="C517" s="158"/>
      <c r="D517" s="158"/>
      <c r="E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</row>
    <row r="518" spans="1:21" x14ac:dyDescent="0.3">
      <c r="A518" s="158"/>
      <c r="B518" s="158"/>
      <c r="C518" s="158"/>
      <c r="D518" s="158"/>
      <c r="E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</row>
    <row r="519" spans="1:21" x14ac:dyDescent="0.3">
      <c r="A519" s="158"/>
      <c r="B519" s="158"/>
      <c r="C519" s="158"/>
      <c r="D519" s="158"/>
      <c r="E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</row>
    <row r="520" spans="1:21" x14ac:dyDescent="0.3">
      <c r="A520" s="158"/>
      <c r="B520" s="158"/>
      <c r="C520" s="158"/>
      <c r="D520" s="158"/>
      <c r="E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</row>
    <row r="521" spans="1:21" x14ac:dyDescent="0.3">
      <c r="A521" s="158"/>
      <c r="B521" s="158"/>
      <c r="C521" s="158"/>
      <c r="D521" s="158"/>
      <c r="E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</row>
    <row r="522" spans="1:21" x14ac:dyDescent="0.3">
      <c r="A522" s="158"/>
      <c r="B522" s="158"/>
      <c r="C522" s="158"/>
      <c r="D522" s="158"/>
      <c r="E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</row>
    <row r="523" spans="1:21" x14ac:dyDescent="0.3">
      <c r="A523" s="158"/>
      <c r="B523" s="158"/>
      <c r="C523" s="158"/>
      <c r="D523" s="158"/>
      <c r="E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</row>
    <row r="524" spans="1:21" x14ac:dyDescent="0.3">
      <c r="A524" s="158"/>
      <c r="B524" s="158"/>
      <c r="C524" s="158"/>
      <c r="D524" s="158"/>
      <c r="E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</row>
    <row r="525" spans="1:21" x14ac:dyDescent="0.3">
      <c r="A525" s="158"/>
      <c r="B525" s="158"/>
      <c r="C525" s="158"/>
      <c r="D525" s="158"/>
      <c r="E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</row>
    <row r="526" spans="1:21" x14ac:dyDescent="0.3">
      <c r="A526" s="158"/>
      <c r="B526" s="158"/>
      <c r="C526" s="158"/>
      <c r="D526" s="158"/>
      <c r="E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</row>
    <row r="527" spans="1:21" x14ac:dyDescent="0.3">
      <c r="A527" s="158"/>
      <c r="B527" s="158"/>
      <c r="C527" s="158"/>
      <c r="D527" s="158"/>
      <c r="E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</row>
    <row r="528" spans="1:21" x14ac:dyDescent="0.3">
      <c r="A528" s="158"/>
      <c r="B528" s="158"/>
      <c r="C528" s="158"/>
      <c r="D528" s="158"/>
      <c r="E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</row>
    <row r="529" spans="1:21" x14ac:dyDescent="0.3">
      <c r="A529" s="158"/>
      <c r="B529" s="158"/>
      <c r="C529" s="158"/>
      <c r="D529" s="158"/>
      <c r="E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</row>
    <row r="530" spans="1:21" x14ac:dyDescent="0.3">
      <c r="A530" s="158"/>
      <c r="B530" s="158"/>
      <c r="C530" s="158"/>
      <c r="D530" s="158"/>
      <c r="E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</row>
    <row r="531" spans="1:21" x14ac:dyDescent="0.3">
      <c r="A531" s="158"/>
      <c r="B531" s="158"/>
      <c r="C531" s="158"/>
      <c r="D531" s="158"/>
      <c r="E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</row>
    <row r="532" spans="1:21" x14ac:dyDescent="0.3">
      <c r="A532" s="158"/>
      <c r="B532" s="158"/>
      <c r="C532" s="158"/>
      <c r="D532" s="158"/>
      <c r="E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</row>
    <row r="533" spans="1:21" x14ac:dyDescent="0.3">
      <c r="A533" s="158"/>
      <c r="B533" s="158"/>
      <c r="C533" s="158"/>
      <c r="D533" s="158"/>
      <c r="E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</row>
    <row r="534" spans="1:21" x14ac:dyDescent="0.3">
      <c r="A534" s="158"/>
      <c r="B534" s="158"/>
      <c r="C534" s="158"/>
      <c r="D534" s="158"/>
      <c r="E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</row>
    <row r="535" spans="1:21" x14ac:dyDescent="0.3">
      <c r="A535" s="158"/>
      <c r="B535" s="158"/>
      <c r="C535" s="158"/>
      <c r="D535" s="158"/>
      <c r="E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</row>
    <row r="536" spans="1:21" x14ac:dyDescent="0.3">
      <c r="A536" s="158"/>
      <c r="B536" s="158"/>
      <c r="C536" s="158"/>
      <c r="D536" s="158"/>
      <c r="E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</row>
    <row r="537" spans="1:21" x14ac:dyDescent="0.3">
      <c r="A537" s="158"/>
      <c r="B537" s="158"/>
      <c r="C537" s="158"/>
      <c r="D537" s="158"/>
      <c r="E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</row>
    <row r="538" spans="1:21" x14ac:dyDescent="0.3">
      <c r="A538" s="158"/>
      <c r="B538" s="158"/>
      <c r="C538" s="158"/>
      <c r="D538" s="158"/>
      <c r="E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</row>
    <row r="539" spans="1:21" x14ac:dyDescent="0.3">
      <c r="A539" s="158"/>
      <c r="B539" s="158"/>
      <c r="C539" s="158"/>
      <c r="D539" s="158"/>
      <c r="E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</row>
    <row r="540" spans="1:21" x14ac:dyDescent="0.3">
      <c r="A540" s="158"/>
      <c r="B540" s="158"/>
      <c r="C540" s="158"/>
      <c r="D540" s="158"/>
      <c r="E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</row>
    <row r="541" spans="1:21" x14ac:dyDescent="0.3">
      <c r="A541" s="158"/>
      <c r="B541" s="158"/>
      <c r="C541" s="158"/>
      <c r="D541" s="158"/>
      <c r="E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</row>
    <row r="542" spans="1:21" x14ac:dyDescent="0.3">
      <c r="A542" s="158"/>
      <c r="B542" s="158"/>
      <c r="C542" s="158"/>
      <c r="D542" s="158"/>
      <c r="E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</row>
    <row r="543" spans="1:21" x14ac:dyDescent="0.3">
      <c r="A543" s="158"/>
      <c r="B543" s="158"/>
      <c r="C543" s="158"/>
      <c r="D543" s="158"/>
      <c r="E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</row>
    <row r="544" spans="1:21" x14ac:dyDescent="0.3">
      <c r="A544" s="158"/>
      <c r="B544" s="158"/>
      <c r="C544" s="158"/>
      <c r="D544" s="158"/>
      <c r="E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</row>
    <row r="545" spans="1:21" x14ac:dyDescent="0.3">
      <c r="A545" s="158"/>
      <c r="B545" s="158"/>
      <c r="C545" s="158"/>
      <c r="D545" s="158"/>
      <c r="E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</row>
    <row r="546" spans="1:21" x14ac:dyDescent="0.3">
      <c r="A546" s="158"/>
      <c r="B546" s="158"/>
      <c r="C546" s="158"/>
      <c r="D546" s="158"/>
      <c r="E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</row>
    <row r="547" spans="1:21" x14ac:dyDescent="0.3">
      <c r="A547" s="158"/>
      <c r="B547" s="158"/>
      <c r="C547" s="158"/>
      <c r="D547" s="158"/>
      <c r="E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</row>
    <row r="548" spans="1:21" x14ac:dyDescent="0.3">
      <c r="A548" s="158"/>
      <c r="B548" s="158"/>
      <c r="C548" s="158"/>
      <c r="D548" s="158"/>
      <c r="E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</row>
    <row r="549" spans="1:21" x14ac:dyDescent="0.3">
      <c r="A549" s="158"/>
      <c r="B549" s="158"/>
      <c r="C549" s="158"/>
      <c r="D549" s="158"/>
      <c r="E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</row>
    <row r="550" spans="1:21" x14ac:dyDescent="0.3">
      <c r="A550" s="158"/>
      <c r="B550" s="158"/>
      <c r="C550" s="158"/>
      <c r="D550" s="158"/>
      <c r="E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</row>
    <row r="551" spans="1:21" x14ac:dyDescent="0.3">
      <c r="A551" s="158"/>
      <c r="B551" s="158"/>
      <c r="C551" s="158"/>
      <c r="D551" s="158"/>
      <c r="E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</row>
    <row r="552" spans="1:21" x14ac:dyDescent="0.3">
      <c r="A552" s="158"/>
      <c r="B552" s="158"/>
      <c r="C552" s="158"/>
      <c r="D552" s="158"/>
      <c r="E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</row>
    <row r="553" spans="1:21" x14ac:dyDescent="0.3">
      <c r="A553" s="158"/>
      <c r="B553" s="158"/>
      <c r="C553" s="158"/>
      <c r="D553" s="158"/>
      <c r="E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</row>
    <row r="554" spans="1:21" x14ac:dyDescent="0.3">
      <c r="A554" s="158"/>
      <c r="B554" s="158"/>
      <c r="C554" s="158"/>
      <c r="D554" s="158"/>
      <c r="E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</row>
    <row r="555" spans="1:21" x14ac:dyDescent="0.3">
      <c r="A555" s="158"/>
      <c r="B555" s="158"/>
      <c r="C555" s="158"/>
      <c r="D555" s="158"/>
      <c r="E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</row>
    <row r="556" spans="1:21" x14ac:dyDescent="0.3">
      <c r="A556" s="158"/>
      <c r="B556" s="158"/>
      <c r="C556" s="158"/>
      <c r="D556" s="158"/>
      <c r="E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</row>
    <row r="557" spans="1:21" x14ac:dyDescent="0.3">
      <c r="A557" s="158"/>
      <c r="B557" s="158"/>
      <c r="C557" s="158"/>
      <c r="D557" s="158"/>
      <c r="E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</row>
    <row r="558" spans="1:21" x14ac:dyDescent="0.3">
      <c r="A558" s="158"/>
      <c r="B558" s="158"/>
      <c r="C558" s="158"/>
      <c r="D558" s="158"/>
      <c r="E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</row>
    <row r="559" spans="1:21" x14ac:dyDescent="0.3">
      <c r="A559" s="158"/>
      <c r="B559" s="158"/>
      <c r="C559" s="158"/>
      <c r="D559" s="158"/>
      <c r="E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</row>
    <row r="560" spans="1:21" x14ac:dyDescent="0.3">
      <c r="A560" s="158"/>
      <c r="B560" s="158"/>
      <c r="C560" s="158"/>
      <c r="D560" s="158"/>
      <c r="E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</row>
    <row r="561" spans="1:21" x14ac:dyDescent="0.3">
      <c r="A561" s="158"/>
      <c r="B561" s="158"/>
      <c r="C561" s="158"/>
      <c r="D561" s="158"/>
      <c r="E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</row>
    <row r="562" spans="1:21" x14ac:dyDescent="0.3">
      <c r="A562" s="158"/>
      <c r="B562" s="158"/>
      <c r="C562" s="158"/>
      <c r="D562" s="158"/>
      <c r="E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</row>
    <row r="563" spans="1:21" x14ac:dyDescent="0.3">
      <c r="A563" s="158"/>
      <c r="B563" s="158"/>
      <c r="C563" s="158"/>
      <c r="D563" s="158"/>
      <c r="E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</row>
    <row r="564" spans="1:21" x14ac:dyDescent="0.3">
      <c r="A564" s="158"/>
      <c r="B564" s="158"/>
      <c r="C564" s="158"/>
      <c r="D564" s="158"/>
      <c r="E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</row>
    <row r="565" spans="1:21" x14ac:dyDescent="0.3">
      <c r="A565" s="158"/>
      <c r="B565" s="158"/>
      <c r="C565" s="158"/>
      <c r="D565" s="158"/>
      <c r="E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</row>
    <row r="566" spans="1:21" x14ac:dyDescent="0.3">
      <c r="A566" s="158"/>
      <c r="B566" s="158"/>
      <c r="C566" s="158"/>
      <c r="D566" s="158"/>
      <c r="E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</row>
    <row r="567" spans="1:21" x14ac:dyDescent="0.3">
      <c r="A567" s="158"/>
      <c r="B567" s="158"/>
      <c r="C567" s="158"/>
      <c r="D567" s="158"/>
      <c r="E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</row>
    <row r="568" spans="1:21" x14ac:dyDescent="0.3">
      <c r="A568" s="158"/>
      <c r="B568" s="158"/>
      <c r="C568" s="158"/>
      <c r="D568" s="158"/>
      <c r="E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</row>
    <row r="569" spans="1:21" x14ac:dyDescent="0.3">
      <c r="A569" s="158"/>
      <c r="B569" s="158"/>
      <c r="C569" s="158"/>
      <c r="D569" s="158"/>
      <c r="E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</row>
    <row r="570" spans="1:21" x14ac:dyDescent="0.3">
      <c r="A570" s="158"/>
      <c r="B570" s="158"/>
      <c r="C570" s="158"/>
      <c r="D570" s="158"/>
      <c r="E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</row>
    <row r="571" spans="1:21" x14ac:dyDescent="0.3">
      <c r="A571" s="158"/>
      <c r="B571" s="158"/>
      <c r="C571" s="158"/>
      <c r="D571" s="158"/>
      <c r="E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</row>
    <row r="572" spans="1:21" x14ac:dyDescent="0.3">
      <c r="A572" s="158"/>
      <c r="B572" s="158"/>
      <c r="C572" s="158"/>
      <c r="D572" s="158"/>
      <c r="E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</row>
    <row r="573" spans="1:21" x14ac:dyDescent="0.3">
      <c r="A573" s="158"/>
      <c r="B573" s="158"/>
      <c r="C573" s="158"/>
      <c r="D573" s="158"/>
      <c r="E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</row>
    <row r="574" spans="1:21" x14ac:dyDescent="0.3">
      <c r="A574" s="158"/>
      <c r="B574" s="158"/>
      <c r="C574" s="158"/>
      <c r="D574" s="158"/>
      <c r="E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</row>
    <row r="575" spans="1:21" x14ac:dyDescent="0.3">
      <c r="A575" s="158"/>
      <c r="B575" s="158"/>
      <c r="C575" s="158"/>
      <c r="D575" s="158"/>
      <c r="E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</row>
    <row r="576" spans="1:21" x14ac:dyDescent="0.3">
      <c r="A576" s="158"/>
      <c r="B576" s="158"/>
      <c r="C576" s="158"/>
      <c r="D576" s="158"/>
      <c r="E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</row>
    <row r="577" spans="1:21" x14ac:dyDescent="0.3">
      <c r="A577" s="158"/>
      <c r="B577" s="158"/>
      <c r="C577" s="158"/>
      <c r="D577" s="158"/>
      <c r="E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</row>
    <row r="578" spans="1:21" x14ac:dyDescent="0.3">
      <c r="A578" s="158"/>
      <c r="B578" s="158"/>
      <c r="C578" s="158"/>
      <c r="D578" s="158"/>
      <c r="E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</row>
    <row r="579" spans="1:21" x14ac:dyDescent="0.3">
      <c r="A579" s="158"/>
      <c r="B579" s="158"/>
      <c r="C579" s="158"/>
      <c r="D579" s="158"/>
      <c r="E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</row>
    <row r="580" spans="1:21" x14ac:dyDescent="0.3">
      <c r="A580" s="158"/>
      <c r="B580" s="158"/>
      <c r="C580" s="158"/>
      <c r="D580" s="158"/>
      <c r="E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</row>
    <row r="581" spans="1:21" x14ac:dyDescent="0.3">
      <c r="A581" s="158"/>
      <c r="B581" s="158"/>
      <c r="C581" s="158"/>
      <c r="D581" s="158"/>
      <c r="E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</row>
    <row r="582" spans="1:21" x14ac:dyDescent="0.3">
      <c r="A582" s="158"/>
      <c r="B582" s="158"/>
      <c r="C582" s="158"/>
      <c r="D582" s="158"/>
      <c r="E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</row>
    <row r="583" spans="1:21" x14ac:dyDescent="0.3">
      <c r="A583" s="158"/>
      <c r="B583" s="158"/>
      <c r="C583" s="158"/>
      <c r="D583" s="158"/>
      <c r="E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</row>
    <row r="584" spans="1:21" x14ac:dyDescent="0.3">
      <c r="A584" s="158"/>
      <c r="B584" s="158"/>
      <c r="C584" s="158"/>
      <c r="D584" s="158"/>
      <c r="E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</row>
    <row r="585" spans="1:21" x14ac:dyDescent="0.3">
      <c r="A585" s="158"/>
      <c r="B585" s="158"/>
      <c r="C585" s="158"/>
      <c r="D585" s="158"/>
      <c r="E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</row>
    <row r="586" spans="1:21" x14ac:dyDescent="0.3">
      <c r="A586" s="158"/>
      <c r="B586" s="158"/>
      <c r="C586" s="158"/>
      <c r="D586" s="158"/>
      <c r="E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</row>
    <row r="587" spans="1:21" x14ac:dyDescent="0.3">
      <c r="A587" s="158"/>
      <c r="B587" s="158"/>
      <c r="C587" s="158"/>
      <c r="D587" s="158"/>
      <c r="E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</row>
    <row r="588" spans="1:21" x14ac:dyDescent="0.3">
      <c r="A588" s="158"/>
      <c r="B588" s="158"/>
      <c r="C588" s="158"/>
      <c r="D588" s="158"/>
      <c r="E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</row>
    <row r="589" spans="1:21" x14ac:dyDescent="0.3">
      <c r="A589" s="158"/>
      <c r="B589" s="158"/>
      <c r="C589" s="158"/>
      <c r="D589" s="158"/>
      <c r="E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</row>
    <row r="590" spans="1:21" x14ac:dyDescent="0.3">
      <c r="A590" s="158"/>
      <c r="B590" s="158"/>
      <c r="C590" s="158"/>
      <c r="D590" s="158"/>
      <c r="E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</row>
    <row r="591" spans="1:21" x14ac:dyDescent="0.3">
      <c r="A591" s="158"/>
      <c r="B591" s="158"/>
      <c r="C591" s="158"/>
      <c r="D591" s="158"/>
      <c r="E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</row>
    <row r="592" spans="1:21" x14ac:dyDescent="0.3">
      <c r="A592" s="158"/>
      <c r="B592" s="158"/>
      <c r="C592" s="158"/>
      <c r="D592" s="158"/>
      <c r="E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</row>
    <row r="593" spans="1:21" x14ac:dyDescent="0.3">
      <c r="A593" s="158"/>
      <c r="B593" s="158"/>
      <c r="C593" s="158"/>
      <c r="D593" s="158"/>
      <c r="E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</row>
    <row r="594" spans="1:21" x14ac:dyDescent="0.3">
      <c r="A594" s="158"/>
      <c r="B594" s="158"/>
      <c r="C594" s="158"/>
      <c r="D594" s="158"/>
      <c r="E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</row>
    <row r="595" spans="1:21" x14ac:dyDescent="0.3">
      <c r="A595" s="158"/>
      <c r="B595" s="158"/>
      <c r="C595" s="158"/>
      <c r="D595" s="158"/>
      <c r="E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</row>
    <row r="596" spans="1:21" x14ac:dyDescent="0.3">
      <c r="A596" s="158"/>
      <c r="B596" s="158"/>
      <c r="C596" s="158"/>
      <c r="D596" s="158"/>
      <c r="E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</row>
    <row r="597" spans="1:21" x14ac:dyDescent="0.3">
      <c r="A597" s="158"/>
      <c r="B597" s="158"/>
      <c r="C597" s="158"/>
      <c r="D597" s="158"/>
      <c r="E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</row>
    <row r="598" spans="1:21" x14ac:dyDescent="0.3">
      <c r="A598" s="158"/>
      <c r="B598" s="158"/>
      <c r="C598" s="158"/>
      <c r="D598" s="158"/>
      <c r="E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</row>
    <row r="599" spans="1:21" x14ac:dyDescent="0.3">
      <c r="A599" s="158"/>
      <c r="B599" s="158"/>
      <c r="C599" s="158"/>
      <c r="D599" s="158"/>
      <c r="E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</row>
    <row r="600" spans="1:21" x14ac:dyDescent="0.3">
      <c r="A600" s="158"/>
      <c r="B600" s="158"/>
      <c r="C600" s="158"/>
      <c r="D600" s="158"/>
      <c r="E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</row>
    <row r="601" spans="1:21" x14ac:dyDescent="0.3">
      <c r="A601" s="158"/>
      <c r="B601" s="158"/>
      <c r="C601" s="158"/>
      <c r="D601" s="158"/>
      <c r="E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</row>
    <row r="602" spans="1:21" x14ac:dyDescent="0.3">
      <c r="A602" s="158"/>
      <c r="B602" s="158"/>
      <c r="C602" s="158"/>
      <c r="D602" s="158"/>
      <c r="E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</row>
    <row r="603" spans="1:21" x14ac:dyDescent="0.3">
      <c r="A603" s="158"/>
      <c r="B603" s="158"/>
      <c r="C603" s="158"/>
      <c r="D603" s="158"/>
      <c r="E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</row>
    <row r="604" spans="1:21" x14ac:dyDescent="0.3">
      <c r="A604" s="158"/>
      <c r="B604" s="158"/>
      <c r="C604" s="158"/>
      <c r="D604" s="158"/>
      <c r="E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</row>
    <row r="605" spans="1:21" x14ac:dyDescent="0.3">
      <c r="A605" s="158"/>
      <c r="B605" s="158"/>
      <c r="C605" s="158"/>
      <c r="D605" s="158"/>
      <c r="E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</row>
    <row r="606" spans="1:21" x14ac:dyDescent="0.3">
      <c r="A606" s="158"/>
      <c r="B606" s="158"/>
      <c r="C606" s="158"/>
      <c r="D606" s="158"/>
      <c r="E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</row>
    <row r="607" spans="1:21" x14ac:dyDescent="0.3">
      <c r="A607" s="158"/>
      <c r="B607" s="158"/>
      <c r="C607" s="158"/>
      <c r="D607" s="158"/>
      <c r="E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</row>
    <row r="608" spans="1:21" x14ac:dyDescent="0.3">
      <c r="A608" s="158"/>
      <c r="B608" s="158"/>
      <c r="C608" s="158"/>
      <c r="D608" s="158"/>
      <c r="E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</row>
    <row r="609" spans="1:21" x14ac:dyDescent="0.3">
      <c r="A609" s="158"/>
      <c r="B609" s="158"/>
      <c r="C609" s="158"/>
      <c r="D609" s="158"/>
      <c r="E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</row>
    <row r="610" spans="1:21" x14ac:dyDescent="0.3">
      <c r="A610" s="158"/>
      <c r="B610" s="158"/>
      <c r="C610" s="158"/>
      <c r="D610" s="158"/>
      <c r="E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</row>
    <row r="611" spans="1:21" x14ac:dyDescent="0.3">
      <c r="A611" s="158"/>
      <c r="B611" s="158"/>
      <c r="C611" s="158"/>
      <c r="D611" s="158"/>
      <c r="E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</row>
    <row r="612" spans="1:21" x14ac:dyDescent="0.3">
      <c r="A612" s="158"/>
      <c r="B612" s="158"/>
      <c r="C612" s="158"/>
      <c r="D612" s="158"/>
      <c r="E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</row>
    <row r="613" spans="1:21" x14ac:dyDescent="0.3">
      <c r="A613" s="158"/>
      <c r="B613" s="158"/>
      <c r="C613" s="158"/>
      <c r="D613" s="158"/>
      <c r="E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</row>
    <row r="614" spans="1:21" x14ac:dyDescent="0.3">
      <c r="A614" s="158"/>
      <c r="B614" s="158"/>
      <c r="C614" s="158"/>
      <c r="D614" s="158"/>
      <c r="E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</row>
    <row r="615" spans="1:21" x14ac:dyDescent="0.3">
      <c r="A615" s="158"/>
      <c r="B615" s="158"/>
      <c r="C615" s="158"/>
      <c r="D615" s="158"/>
      <c r="E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</row>
    <row r="616" spans="1:21" x14ac:dyDescent="0.3">
      <c r="A616" s="158"/>
      <c r="B616" s="158"/>
      <c r="C616" s="158"/>
      <c r="D616" s="158"/>
      <c r="E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</row>
    <row r="617" spans="1:21" x14ac:dyDescent="0.3">
      <c r="A617" s="158"/>
      <c r="B617" s="158"/>
      <c r="C617" s="158"/>
      <c r="D617" s="158"/>
      <c r="E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</row>
    <row r="618" spans="1:21" x14ac:dyDescent="0.3">
      <c r="A618" s="158"/>
      <c r="B618" s="158"/>
      <c r="C618" s="158"/>
      <c r="D618" s="158"/>
      <c r="E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</row>
    <row r="619" spans="1:21" x14ac:dyDescent="0.3">
      <c r="A619" s="158"/>
      <c r="B619" s="158"/>
      <c r="C619" s="158"/>
      <c r="D619" s="158"/>
      <c r="E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</row>
    <row r="620" spans="1:21" x14ac:dyDescent="0.3">
      <c r="A620" s="158"/>
      <c r="B620" s="158"/>
      <c r="C620" s="158"/>
      <c r="D620" s="158"/>
      <c r="E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</row>
    <row r="621" spans="1:21" x14ac:dyDescent="0.3">
      <c r="A621" s="158"/>
      <c r="B621" s="158"/>
      <c r="C621" s="158"/>
      <c r="D621" s="158"/>
      <c r="E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</row>
    <row r="622" spans="1:21" x14ac:dyDescent="0.3">
      <c r="A622" s="158"/>
      <c r="B622" s="158"/>
      <c r="C622" s="158"/>
      <c r="D622" s="158"/>
      <c r="E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</row>
    <row r="623" spans="1:21" x14ac:dyDescent="0.3">
      <c r="A623" s="158"/>
      <c r="B623" s="158"/>
      <c r="C623" s="158"/>
      <c r="D623" s="158"/>
      <c r="E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</row>
    <row r="624" spans="1:21" x14ac:dyDescent="0.3">
      <c r="A624" s="158"/>
      <c r="B624" s="158"/>
      <c r="C624" s="158"/>
      <c r="D624" s="158"/>
      <c r="E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</row>
    <row r="625" spans="1:21" x14ac:dyDescent="0.3">
      <c r="A625" s="158"/>
      <c r="B625" s="158"/>
      <c r="C625" s="158"/>
      <c r="D625" s="158"/>
      <c r="E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</row>
    <row r="626" spans="1:21" x14ac:dyDescent="0.3">
      <c r="A626" s="158"/>
      <c r="B626" s="158"/>
      <c r="C626" s="158"/>
      <c r="D626" s="158"/>
      <c r="E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</row>
    <row r="627" spans="1:21" x14ac:dyDescent="0.3">
      <c r="A627" s="158"/>
      <c r="B627" s="158"/>
      <c r="C627" s="158"/>
      <c r="D627" s="158"/>
      <c r="E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</row>
    <row r="628" spans="1:21" x14ac:dyDescent="0.3">
      <c r="A628" s="158"/>
      <c r="B628" s="158"/>
      <c r="C628" s="158"/>
      <c r="D628" s="158"/>
      <c r="E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</row>
    <row r="629" spans="1:21" x14ac:dyDescent="0.3">
      <c r="A629" s="158"/>
      <c r="B629" s="158"/>
      <c r="C629" s="158"/>
      <c r="D629" s="158"/>
      <c r="E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</row>
    <row r="630" spans="1:21" x14ac:dyDescent="0.3">
      <c r="A630" s="158"/>
      <c r="B630" s="158"/>
      <c r="C630" s="158"/>
      <c r="D630" s="158"/>
      <c r="E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</row>
    <row r="631" spans="1:21" x14ac:dyDescent="0.3">
      <c r="A631" s="158"/>
      <c r="B631" s="158"/>
      <c r="C631" s="158"/>
      <c r="D631" s="158"/>
      <c r="E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</row>
    <row r="632" spans="1:21" x14ac:dyDescent="0.3">
      <c r="A632" s="158"/>
      <c r="B632" s="158"/>
      <c r="C632" s="158"/>
      <c r="D632" s="158"/>
      <c r="E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</row>
    <row r="633" spans="1:21" x14ac:dyDescent="0.3">
      <c r="A633" s="158"/>
      <c r="B633" s="158"/>
      <c r="C633" s="158"/>
      <c r="D633" s="158"/>
      <c r="E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</row>
    <row r="634" spans="1:21" x14ac:dyDescent="0.3">
      <c r="A634" s="158"/>
      <c r="B634" s="158"/>
      <c r="C634" s="158"/>
      <c r="D634" s="158"/>
      <c r="E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</row>
    <row r="635" spans="1:21" x14ac:dyDescent="0.3">
      <c r="A635" s="158"/>
      <c r="B635" s="158"/>
      <c r="C635" s="158"/>
      <c r="D635" s="158"/>
      <c r="E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</row>
    <row r="636" spans="1:21" x14ac:dyDescent="0.3">
      <c r="A636" s="158"/>
      <c r="B636" s="158"/>
      <c r="C636" s="158"/>
      <c r="D636" s="158"/>
      <c r="E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</row>
    <row r="637" spans="1:21" x14ac:dyDescent="0.3">
      <c r="A637" s="158"/>
      <c r="B637" s="158"/>
      <c r="C637" s="158"/>
      <c r="D637" s="158"/>
      <c r="E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</row>
    <row r="638" spans="1:21" x14ac:dyDescent="0.3">
      <c r="A638" s="158"/>
      <c r="B638" s="158"/>
      <c r="C638" s="158"/>
      <c r="D638" s="158"/>
      <c r="E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</row>
    <row r="639" spans="1:21" x14ac:dyDescent="0.3">
      <c r="A639" s="158"/>
      <c r="B639" s="158"/>
      <c r="C639" s="158"/>
      <c r="D639" s="158"/>
      <c r="E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</row>
    <row r="640" spans="1:21" x14ac:dyDescent="0.3">
      <c r="A640" s="158"/>
      <c r="B640" s="158"/>
      <c r="C640" s="158"/>
      <c r="D640" s="158"/>
      <c r="E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</row>
    <row r="641" spans="1:21" x14ac:dyDescent="0.3">
      <c r="A641" s="158"/>
      <c r="B641" s="158"/>
      <c r="C641" s="158"/>
      <c r="D641" s="158"/>
      <c r="E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</row>
    <row r="642" spans="1:21" x14ac:dyDescent="0.3">
      <c r="A642" s="158"/>
      <c r="B642" s="158"/>
      <c r="C642" s="158"/>
      <c r="D642" s="158"/>
      <c r="E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</row>
    <row r="643" spans="1:21" x14ac:dyDescent="0.3">
      <c r="A643" s="158"/>
      <c r="B643" s="158"/>
      <c r="C643" s="158"/>
      <c r="D643" s="158"/>
      <c r="E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</row>
    <row r="644" spans="1:21" x14ac:dyDescent="0.3">
      <c r="A644" s="158"/>
      <c r="B644" s="158"/>
      <c r="C644" s="158"/>
      <c r="D644" s="158"/>
      <c r="E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</row>
    <row r="645" spans="1:21" x14ac:dyDescent="0.3">
      <c r="A645" s="158"/>
      <c r="B645" s="158"/>
      <c r="C645" s="158"/>
      <c r="D645" s="158"/>
      <c r="E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</row>
    <row r="646" spans="1:21" x14ac:dyDescent="0.3">
      <c r="A646" s="158"/>
      <c r="B646" s="158"/>
      <c r="C646" s="158"/>
      <c r="D646" s="158"/>
      <c r="E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</row>
    <row r="647" spans="1:21" x14ac:dyDescent="0.3">
      <c r="A647" s="158"/>
      <c r="B647" s="158"/>
      <c r="C647" s="158"/>
      <c r="D647" s="158"/>
      <c r="E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</row>
    <row r="648" spans="1:21" x14ac:dyDescent="0.3">
      <c r="A648" s="158"/>
      <c r="B648" s="158"/>
      <c r="C648" s="158"/>
      <c r="D648" s="158"/>
      <c r="E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</row>
    <row r="649" spans="1:21" x14ac:dyDescent="0.3">
      <c r="A649" s="158"/>
      <c r="B649" s="158"/>
      <c r="C649" s="158"/>
      <c r="D649" s="158"/>
      <c r="E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</row>
    <row r="650" spans="1:21" x14ac:dyDescent="0.3">
      <c r="A650" s="158"/>
      <c r="B650" s="158"/>
      <c r="C650" s="158"/>
      <c r="D650" s="158"/>
      <c r="E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</row>
    <row r="651" spans="1:21" x14ac:dyDescent="0.3">
      <c r="A651" s="158"/>
      <c r="B651" s="158"/>
      <c r="C651" s="158"/>
      <c r="D651" s="158"/>
      <c r="E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</row>
    <row r="652" spans="1:21" x14ac:dyDescent="0.3">
      <c r="A652" s="158"/>
      <c r="B652" s="158"/>
      <c r="C652" s="158"/>
      <c r="D652" s="158"/>
      <c r="E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</row>
    <row r="653" spans="1:21" x14ac:dyDescent="0.3">
      <c r="A653" s="158"/>
      <c r="B653" s="158"/>
      <c r="C653" s="158"/>
      <c r="D653" s="158"/>
      <c r="E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</row>
    <row r="654" spans="1:21" x14ac:dyDescent="0.3">
      <c r="A654" s="158"/>
      <c r="B654" s="158"/>
      <c r="C654" s="158"/>
      <c r="D654" s="158"/>
      <c r="E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</row>
    <row r="655" spans="1:21" x14ac:dyDescent="0.3">
      <c r="A655" s="158"/>
      <c r="B655" s="158"/>
      <c r="C655" s="158"/>
      <c r="D655" s="158"/>
      <c r="E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</row>
    <row r="656" spans="1:21" x14ac:dyDescent="0.3">
      <c r="A656" s="158"/>
      <c r="B656" s="158"/>
      <c r="C656" s="158"/>
      <c r="D656" s="158"/>
      <c r="E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</row>
    <row r="657" spans="1:21" x14ac:dyDescent="0.3">
      <c r="A657" s="158"/>
      <c r="B657" s="158"/>
      <c r="C657" s="158"/>
      <c r="D657" s="158"/>
      <c r="E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</row>
    <row r="658" spans="1:21" x14ac:dyDescent="0.3">
      <c r="A658" s="158"/>
      <c r="B658" s="158"/>
      <c r="C658" s="158"/>
      <c r="D658" s="158"/>
      <c r="E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</row>
    <row r="659" spans="1:21" x14ac:dyDescent="0.3">
      <c r="A659" s="158"/>
      <c r="B659" s="158"/>
      <c r="C659" s="158"/>
      <c r="D659" s="158"/>
      <c r="E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</row>
    <row r="660" spans="1:21" x14ac:dyDescent="0.3">
      <c r="A660" s="158"/>
      <c r="B660" s="158"/>
      <c r="C660" s="158"/>
      <c r="D660" s="158"/>
      <c r="E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</row>
    <row r="661" spans="1:21" x14ac:dyDescent="0.3">
      <c r="A661" s="158"/>
      <c r="B661" s="158"/>
      <c r="C661" s="158"/>
      <c r="D661" s="158"/>
      <c r="E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</row>
    <row r="662" spans="1:21" x14ac:dyDescent="0.3">
      <c r="A662" s="158"/>
      <c r="B662" s="158"/>
      <c r="C662" s="158"/>
      <c r="D662" s="158"/>
      <c r="E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</row>
    <row r="663" spans="1:21" x14ac:dyDescent="0.3">
      <c r="A663" s="158"/>
      <c r="B663" s="158"/>
      <c r="C663" s="158"/>
      <c r="D663" s="158"/>
      <c r="E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</row>
    <row r="664" spans="1:21" x14ac:dyDescent="0.3">
      <c r="A664" s="158"/>
      <c r="B664" s="158"/>
      <c r="C664" s="158"/>
      <c r="D664" s="158"/>
      <c r="E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</row>
    <row r="665" spans="1:21" x14ac:dyDescent="0.3">
      <c r="A665" s="158"/>
      <c r="B665" s="158"/>
      <c r="C665" s="158"/>
      <c r="D665" s="158"/>
      <c r="E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</row>
    <row r="666" spans="1:21" x14ac:dyDescent="0.3">
      <c r="A666" s="158"/>
      <c r="B666" s="158"/>
      <c r="C666" s="158"/>
      <c r="D666" s="158"/>
      <c r="E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</row>
    <row r="667" spans="1:21" x14ac:dyDescent="0.3">
      <c r="A667" s="158"/>
      <c r="B667" s="158"/>
      <c r="C667" s="158"/>
      <c r="D667" s="158"/>
      <c r="E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</row>
    <row r="668" spans="1:21" x14ac:dyDescent="0.3">
      <c r="A668" s="158"/>
      <c r="B668" s="158"/>
      <c r="C668" s="158"/>
      <c r="D668" s="158"/>
      <c r="E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</row>
    <row r="669" spans="1:21" x14ac:dyDescent="0.3">
      <c r="A669" s="158"/>
      <c r="B669" s="158"/>
      <c r="C669" s="158"/>
      <c r="D669" s="158"/>
      <c r="E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</row>
    <row r="670" spans="1:21" x14ac:dyDescent="0.3">
      <c r="A670" s="158"/>
      <c r="B670" s="158"/>
      <c r="C670" s="158"/>
      <c r="D670" s="158"/>
      <c r="E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</row>
    <row r="671" spans="1:21" x14ac:dyDescent="0.3">
      <c r="A671" s="158"/>
      <c r="B671" s="158"/>
      <c r="C671" s="158"/>
      <c r="D671" s="158"/>
      <c r="E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</row>
    <row r="672" spans="1:21" x14ac:dyDescent="0.3">
      <c r="A672" s="158"/>
      <c r="B672" s="158"/>
      <c r="C672" s="158"/>
      <c r="D672" s="158"/>
      <c r="E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</row>
    <row r="673" spans="1:21" x14ac:dyDescent="0.3">
      <c r="A673" s="158"/>
      <c r="B673" s="158"/>
      <c r="C673" s="158"/>
      <c r="D673" s="158"/>
      <c r="E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</row>
    <row r="674" spans="1:21" x14ac:dyDescent="0.3">
      <c r="A674" s="158"/>
      <c r="B674" s="158"/>
      <c r="C674" s="158"/>
      <c r="D674" s="158"/>
      <c r="E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</row>
    <row r="675" spans="1:21" x14ac:dyDescent="0.3">
      <c r="A675" s="158"/>
      <c r="B675" s="158"/>
      <c r="C675" s="158"/>
      <c r="D675" s="158"/>
      <c r="E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</row>
    <row r="676" spans="1:21" x14ac:dyDescent="0.3">
      <c r="A676" s="158"/>
      <c r="B676" s="158"/>
      <c r="C676" s="158"/>
      <c r="D676" s="158"/>
      <c r="E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</row>
    <row r="677" spans="1:21" x14ac:dyDescent="0.3">
      <c r="A677" s="158"/>
      <c r="B677" s="158"/>
      <c r="C677" s="158"/>
      <c r="D677" s="158"/>
      <c r="E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</row>
    <row r="678" spans="1:21" x14ac:dyDescent="0.3">
      <c r="A678" s="158"/>
      <c r="B678" s="158"/>
      <c r="C678" s="158"/>
      <c r="D678" s="158"/>
      <c r="E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</row>
    <row r="679" spans="1:21" x14ac:dyDescent="0.3">
      <c r="A679" s="158"/>
      <c r="B679" s="158"/>
      <c r="C679" s="158"/>
      <c r="D679" s="158"/>
      <c r="E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</row>
    <row r="680" spans="1:21" x14ac:dyDescent="0.3">
      <c r="A680" s="158"/>
      <c r="B680" s="158"/>
      <c r="C680" s="158"/>
      <c r="D680" s="158"/>
      <c r="E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</row>
    <row r="681" spans="1:21" x14ac:dyDescent="0.3">
      <c r="A681" s="158"/>
      <c r="B681" s="158"/>
      <c r="C681" s="158"/>
      <c r="D681" s="158"/>
      <c r="E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</row>
    <row r="682" spans="1:21" x14ac:dyDescent="0.3">
      <c r="A682" s="158"/>
      <c r="B682" s="158"/>
      <c r="C682" s="158"/>
      <c r="D682" s="158"/>
      <c r="E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</row>
    <row r="683" spans="1:21" x14ac:dyDescent="0.3">
      <c r="A683" s="158"/>
      <c r="B683" s="158"/>
      <c r="C683" s="158"/>
      <c r="D683" s="158"/>
      <c r="E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</row>
    <row r="684" spans="1:21" x14ac:dyDescent="0.3">
      <c r="A684" s="158"/>
      <c r="B684" s="158"/>
      <c r="C684" s="158"/>
      <c r="D684" s="158"/>
      <c r="E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</row>
    <row r="685" spans="1:21" x14ac:dyDescent="0.3">
      <c r="A685" s="158"/>
      <c r="B685" s="158"/>
      <c r="C685" s="158"/>
      <c r="D685" s="158"/>
      <c r="E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</row>
    <row r="686" spans="1:21" x14ac:dyDescent="0.3">
      <c r="A686" s="158"/>
      <c r="B686" s="158"/>
      <c r="C686" s="158"/>
      <c r="D686" s="158"/>
      <c r="E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</row>
    <row r="687" spans="1:21" x14ac:dyDescent="0.3">
      <c r="A687" s="158"/>
      <c r="B687" s="158"/>
      <c r="C687" s="158"/>
      <c r="D687" s="158"/>
      <c r="E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</row>
    <row r="688" spans="1:21" x14ac:dyDescent="0.3">
      <c r="A688" s="158"/>
      <c r="B688" s="158"/>
      <c r="C688" s="158"/>
      <c r="D688" s="158"/>
      <c r="E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</row>
    <row r="689" spans="1:21" x14ac:dyDescent="0.3">
      <c r="A689" s="158"/>
      <c r="B689" s="158"/>
      <c r="C689" s="158"/>
      <c r="D689" s="158"/>
      <c r="E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</row>
    <row r="690" spans="1:21" x14ac:dyDescent="0.3">
      <c r="A690" s="158"/>
      <c r="B690" s="158"/>
      <c r="C690" s="158"/>
      <c r="D690" s="158"/>
      <c r="E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</row>
    <row r="691" spans="1:21" x14ac:dyDescent="0.3">
      <c r="A691" s="158"/>
      <c r="B691" s="158"/>
      <c r="C691" s="158"/>
      <c r="D691" s="158"/>
      <c r="E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</row>
    <row r="692" spans="1:21" x14ac:dyDescent="0.3">
      <c r="A692" s="158"/>
      <c r="B692" s="158"/>
      <c r="C692" s="158"/>
      <c r="D692" s="158"/>
      <c r="E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</row>
    <row r="693" spans="1:21" x14ac:dyDescent="0.3">
      <c r="A693" s="158"/>
      <c r="B693" s="158"/>
      <c r="C693" s="158"/>
      <c r="D693" s="158"/>
      <c r="E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</row>
    <row r="694" spans="1:21" x14ac:dyDescent="0.3">
      <c r="A694" s="158"/>
      <c r="B694" s="158"/>
      <c r="C694" s="158"/>
      <c r="D694" s="158"/>
      <c r="E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</row>
    <row r="695" spans="1:21" x14ac:dyDescent="0.3">
      <c r="A695" s="158"/>
      <c r="B695" s="158"/>
      <c r="C695" s="158"/>
      <c r="D695" s="158"/>
      <c r="E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</row>
    <row r="696" spans="1:21" x14ac:dyDescent="0.3">
      <c r="A696" s="158"/>
      <c r="B696" s="158"/>
      <c r="C696" s="158"/>
      <c r="D696" s="158"/>
      <c r="E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</row>
    <row r="697" spans="1:21" x14ac:dyDescent="0.3">
      <c r="A697" s="158"/>
      <c r="B697" s="158"/>
      <c r="C697" s="158"/>
      <c r="D697" s="158"/>
      <c r="E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</row>
    <row r="698" spans="1:21" x14ac:dyDescent="0.3">
      <c r="A698" s="158"/>
      <c r="B698" s="158"/>
      <c r="C698" s="158"/>
      <c r="D698" s="158"/>
      <c r="E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</row>
    <row r="699" spans="1:21" x14ac:dyDescent="0.3">
      <c r="A699" s="158"/>
      <c r="B699" s="158"/>
      <c r="C699" s="158"/>
      <c r="D699" s="158"/>
      <c r="E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</row>
    <row r="700" spans="1:21" x14ac:dyDescent="0.3">
      <c r="A700" s="158"/>
      <c r="B700" s="158"/>
      <c r="C700" s="158"/>
      <c r="D700" s="158"/>
      <c r="E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</row>
    <row r="701" spans="1:21" x14ac:dyDescent="0.3">
      <c r="A701" s="158"/>
      <c r="B701" s="158"/>
      <c r="C701" s="158"/>
      <c r="D701" s="158"/>
      <c r="E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</row>
    <row r="702" spans="1:21" x14ac:dyDescent="0.3">
      <c r="A702" s="158"/>
      <c r="B702" s="158"/>
      <c r="C702" s="158"/>
      <c r="D702" s="158"/>
      <c r="E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</row>
    <row r="703" spans="1:21" x14ac:dyDescent="0.3">
      <c r="A703" s="158"/>
      <c r="B703" s="158"/>
      <c r="C703" s="158"/>
      <c r="D703" s="158"/>
      <c r="E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</row>
    <row r="704" spans="1:21" x14ac:dyDescent="0.3">
      <c r="A704" s="158"/>
      <c r="B704" s="158"/>
      <c r="C704" s="158"/>
      <c r="D704" s="158"/>
      <c r="E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</row>
    <row r="705" spans="1:21" x14ac:dyDescent="0.3">
      <c r="A705" s="158"/>
      <c r="B705" s="158"/>
      <c r="C705" s="158"/>
      <c r="D705" s="158"/>
      <c r="E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</row>
    <row r="706" spans="1:21" x14ac:dyDescent="0.3">
      <c r="A706" s="158"/>
      <c r="B706" s="158"/>
      <c r="C706" s="158"/>
      <c r="D706" s="158"/>
      <c r="E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</row>
    <row r="707" spans="1:21" x14ac:dyDescent="0.3">
      <c r="A707" s="158"/>
      <c r="B707" s="158"/>
      <c r="C707" s="158"/>
      <c r="D707" s="158"/>
      <c r="E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</row>
    <row r="708" spans="1:21" x14ac:dyDescent="0.3">
      <c r="A708" s="158"/>
      <c r="B708" s="158"/>
      <c r="C708" s="158"/>
      <c r="D708" s="158"/>
      <c r="E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</row>
    <row r="709" spans="1:21" x14ac:dyDescent="0.3">
      <c r="A709" s="158"/>
      <c r="B709" s="158"/>
      <c r="C709" s="158"/>
      <c r="D709" s="158"/>
      <c r="E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</row>
    <row r="710" spans="1:21" x14ac:dyDescent="0.3">
      <c r="A710" s="158"/>
      <c r="B710" s="158"/>
      <c r="C710" s="158"/>
      <c r="D710" s="158"/>
      <c r="E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</row>
    <row r="711" spans="1:21" x14ac:dyDescent="0.3">
      <c r="A711" s="158"/>
      <c r="B711" s="158"/>
      <c r="C711" s="158"/>
      <c r="D711" s="158"/>
      <c r="E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</row>
    <row r="712" spans="1:21" x14ac:dyDescent="0.3">
      <c r="A712" s="158"/>
      <c r="B712" s="158"/>
      <c r="C712" s="158"/>
      <c r="D712" s="158"/>
      <c r="E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</row>
    <row r="713" spans="1:21" x14ac:dyDescent="0.3">
      <c r="A713" s="158"/>
      <c r="B713" s="158"/>
      <c r="C713" s="158"/>
      <c r="D713" s="158"/>
      <c r="E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</row>
    <row r="714" spans="1:21" x14ac:dyDescent="0.3">
      <c r="A714" s="158"/>
      <c r="B714" s="158"/>
      <c r="C714" s="158"/>
      <c r="D714" s="158"/>
      <c r="E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</row>
    <row r="715" spans="1:21" x14ac:dyDescent="0.3">
      <c r="A715" s="158"/>
      <c r="B715" s="158"/>
      <c r="C715" s="158"/>
      <c r="D715" s="158"/>
      <c r="E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</row>
    <row r="716" spans="1:21" x14ac:dyDescent="0.3">
      <c r="A716" s="158"/>
      <c r="B716" s="158"/>
      <c r="C716" s="158"/>
      <c r="D716" s="158"/>
      <c r="E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</row>
    <row r="717" spans="1:21" x14ac:dyDescent="0.3">
      <c r="A717" s="158"/>
      <c r="B717" s="158"/>
      <c r="C717" s="158"/>
      <c r="D717" s="158"/>
      <c r="E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</row>
    <row r="718" spans="1:21" x14ac:dyDescent="0.3">
      <c r="A718" s="158"/>
      <c r="B718" s="158"/>
      <c r="C718" s="158"/>
      <c r="D718" s="158"/>
      <c r="E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</row>
    <row r="719" spans="1:21" x14ac:dyDescent="0.3">
      <c r="A719" s="158"/>
      <c r="B719" s="158"/>
      <c r="C719" s="158"/>
      <c r="D719" s="158"/>
      <c r="E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</row>
    <row r="720" spans="1:21" x14ac:dyDescent="0.3">
      <c r="A720" s="158"/>
      <c r="B720" s="158"/>
      <c r="C720" s="158"/>
      <c r="D720" s="158"/>
      <c r="E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</row>
    <row r="721" spans="1:21" x14ac:dyDescent="0.3">
      <c r="A721" s="158"/>
      <c r="B721" s="158"/>
      <c r="C721" s="158"/>
      <c r="D721" s="158"/>
      <c r="E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</row>
    <row r="722" spans="1:21" x14ac:dyDescent="0.3">
      <c r="A722" s="158"/>
      <c r="B722" s="158"/>
      <c r="C722" s="158"/>
      <c r="D722" s="158"/>
      <c r="E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</row>
    <row r="723" spans="1:21" x14ac:dyDescent="0.3">
      <c r="A723" s="158"/>
      <c r="B723" s="158"/>
      <c r="C723" s="158"/>
      <c r="D723" s="158"/>
      <c r="E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</row>
    <row r="724" spans="1:21" x14ac:dyDescent="0.3">
      <c r="A724" s="158"/>
      <c r="B724" s="158"/>
      <c r="C724" s="158"/>
      <c r="D724" s="158"/>
      <c r="E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</row>
    <row r="725" spans="1:21" x14ac:dyDescent="0.3">
      <c r="A725" s="158"/>
      <c r="B725" s="158"/>
      <c r="C725" s="158"/>
      <c r="D725" s="158"/>
      <c r="E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</row>
    <row r="726" spans="1:21" x14ac:dyDescent="0.3">
      <c r="A726" s="158"/>
      <c r="B726" s="158"/>
      <c r="C726" s="158"/>
      <c r="D726" s="158"/>
      <c r="E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</row>
    <row r="727" spans="1:21" x14ac:dyDescent="0.3">
      <c r="A727" s="158"/>
      <c r="B727" s="158"/>
      <c r="C727" s="158"/>
      <c r="D727" s="158"/>
      <c r="E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</row>
    <row r="728" spans="1:21" x14ac:dyDescent="0.3">
      <c r="A728" s="158"/>
      <c r="B728" s="158"/>
      <c r="C728" s="158"/>
      <c r="D728" s="158"/>
      <c r="E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</row>
    <row r="729" spans="1:21" x14ac:dyDescent="0.3">
      <c r="A729" s="158"/>
      <c r="B729" s="158"/>
      <c r="C729" s="158"/>
      <c r="D729" s="158"/>
      <c r="E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</row>
    <row r="730" spans="1:21" x14ac:dyDescent="0.3">
      <c r="A730" s="158"/>
      <c r="B730" s="158"/>
      <c r="C730" s="158"/>
      <c r="D730" s="158"/>
      <c r="E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</row>
    <row r="731" spans="1:21" x14ac:dyDescent="0.3">
      <c r="A731" s="158"/>
      <c r="B731" s="158"/>
      <c r="C731" s="158"/>
      <c r="D731" s="158"/>
      <c r="E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</row>
    <row r="732" spans="1:21" x14ac:dyDescent="0.3">
      <c r="A732" s="158"/>
      <c r="B732" s="158"/>
      <c r="C732" s="158"/>
      <c r="D732" s="158"/>
      <c r="E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</row>
    <row r="733" spans="1:21" x14ac:dyDescent="0.3">
      <c r="A733" s="158"/>
      <c r="B733" s="158"/>
      <c r="C733" s="158"/>
      <c r="D733" s="158"/>
      <c r="E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</row>
    <row r="734" spans="1:21" x14ac:dyDescent="0.3">
      <c r="A734" s="158"/>
      <c r="B734" s="158"/>
      <c r="C734" s="158"/>
      <c r="D734" s="158"/>
      <c r="E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</row>
    <row r="735" spans="1:21" x14ac:dyDescent="0.3">
      <c r="A735" s="158"/>
      <c r="B735" s="158"/>
      <c r="C735" s="158"/>
      <c r="D735" s="158"/>
      <c r="E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</row>
    <row r="736" spans="1:21" x14ac:dyDescent="0.3">
      <c r="A736" s="158"/>
      <c r="B736" s="158"/>
      <c r="C736" s="158"/>
      <c r="D736" s="158"/>
      <c r="E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</row>
    <row r="737" spans="1:21" x14ac:dyDescent="0.3">
      <c r="A737" s="158"/>
      <c r="B737" s="158"/>
      <c r="C737" s="158"/>
      <c r="D737" s="158"/>
      <c r="E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</row>
    <row r="738" spans="1:21" x14ac:dyDescent="0.3">
      <c r="A738" s="158"/>
      <c r="B738" s="158"/>
      <c r="C738" s="158"/>
      <c r="D738" s="158"/>
      <c r="E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</row>
    <row r="739" spans="1:21" x14ac:dyDescent="0.3">
      <c r="A739" s="158"/>
      <c r="B739" s="158"/>
      <c r="C739" s="158"/>
      <c r="D739" s="158"/>
      <c r="E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</row>
    <row r="740" spans="1:21" x14ac:dyDescent="0.3">
      <c r="A740" s="158"/>
      <c r="B740" s="158"/>
      <c r="C740" s="158"/>
      <c r="D740" s="158"/>
      <c r="E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</row>
    <row r="741" spans="1:21" x14ac:dyDescent="0.3">
      <c r="A741" s="158"/>
      <c r="B741" s="158"/>
      <c r="C741" s="158"/>
      <c r="D741" s="158"/>
      <c r="E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</row>
    <row r="742" spans="1:21" x14ac:dyDescent="0.3">
      <c r="A742" s="158"/>
      <c r="B742" s="158"/>
      <c r="C742" s="158"/>
      <c r="D742" s="158"/>
      <c r="E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</row>
    <row r="743" spans="1:21" x14ac:dyDescent="0.3">
      <c r="A743" s="158"/>
      <c r="B743" s="158"/>
      <c r="C743" s="158"/>
      <c r="D743" s="158"/>
      <c r="E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</row>
    <row r="744" spans="1:21" x14ac:dyDescent="0.3">
      <c r="A744" s="158"/>
      <c r="B744" s="158"/>
      <c r="C744" s="158"/>
      <c r="D744" s="158"/>
      <c r="E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</row>
    <row r="745" spans="1:21" x14ac:dyDescent="0.3">
      <c r="A745" s="158"/>
      <c r="B745" s="158"/>
      <c r="C745" s="158"/>
      <c r="D745" s="158"/>
      <c r="E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</row>
    <row r="746" spans="1:21" x14ac:dyDescent="0.3">
      <c r="A746" s="158"/>
      <c r="B746" s="158"/>
      <c r="C746" s="158"/>
      <c r="D746" s="158"/>
      <c r="E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</row>
    <row r="747" spans="1:21" x14ac:dyDescent="0.3">
      <c r="A747" s="158"/>
      <c r="B747" s="158"/>
      <c r="C747" s="158"/>
      <c r="D747" s="158"/>
      <c r="E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</row>
    <row r="748" spans="1:21" x14ac:dyDescent="0.3">
      <c r="A748" s="158"/>
      <c r="B748" s="158"/>
      <c r="C748" s="158"/>
      <c r="D748" s="158"/>
      <c r="E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</row>
    <row r="749" spans="1:21" x14ac:dyDescent="0.3">
      <c r="A749" s="158"/>
      <c r="B749" s="158"/>
      <c r="C749" s="158"/>
      <c r="D749" s="158"/>
      <c r="E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</row>
    <row r="750" spans="1:21" x14ac:dyDescent="0.3">
      <c r="A750" s="158"/>
      <c r="B750" s="158"/>
      <c r="C750" s="158"/>
      <c r="D750" s="158"/>
      <c r="E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</row>
    <row r="751" spans="1:21" x14ac:dyDescent="0.3">
      <c r="A751" s="158"/>
      <c r="B751" s="158"/>
      <c r="C751" s="158"/>
      <c r="D751" s="158"/>
      <c r="E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</row>
    <row r="752" spans="1:21" x14ac:dyDescent="0.3">
      <c r="A752" s="158"/>
      <c r="B752" s="158"/>
      <c r="C752" s="158"/>
      <c r="D752" s="158"/>
      <c r="E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</row>
    <row r="753" spans="1:21" x14ac:dyDescent="0.3">
      <c r="A753" s="158"/>
      <c r="B753" s="158"/>
      <c r="C753" s="158"/>
      <c r="D753" s="158"/>
      <c r="E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</row>
    <row r="754" spans="1:21" x14ac:dyDescent="0.3">
      <c r="A754" s="158"/>
      <c r="B754" s="158"/>
      <c r="C754" s="158"/>
      <c r="D754" s="158"/>
      <c r="E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</row>
    <row r="755" spans="1:21" x14ac:dyDescent="0.3">
      <c r="A755" s="158"/>
      <c r="B755" s="158"/>
      <c r="C755" s="158"/>
      <c r="D755" s="158"/>
      <c r="E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</row>
    <row r="756" spans="1:21" x14ac:dyDescent="0.3">
      <c r="A756" s="158"/>
      <c r="B756" s="158"/>
      <c r="C756" s="158"/>
      <c r="D756" s="158"/>
      <c r="E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</row>
    <row r="757" spans="1:21" x14ac:dyDescent="0.3">
      <c r="A757" s="158"/>
      <c r="B757" s="158"/>
      <c r="C757" s="158"/>
      <c r="D757" s="158"/>
      <c r="E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</row>
    <row r="758" spans="1:21" x14ac:dyDescent="0.3">
      <c r="A758" s="158"/>
      <c r="B758" s="158"/>
      <c r="C758" s="158"/>
      <c r="D758" s="158"/>
      <c r="E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</row>
    <row r="759" spans="1:21" x14ac:dyDescent="0.3">
      <c r="A759" s="158"/>
      <c r="B759" s="158"/>
      <c r="C759" s="158"/>
      <c r="D759" s="158"/>
      <c r="E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</row>
    <row r="760" spans="1:21" x14ac:dyDescent="0.3">
      <c r="A760" s="158"/>
      <c r="B760" s="158"/>
      <c r="C760" s="158"/>
      <c r="D760" s="158"/>
      <c r="E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</row>
    <row r="761" spans="1:21" x14ac:dyDescent="0.3">
      <c r="A761" s="158"/>
      <c r="B761" s="158"/>
      <c r="C761" s="158"/>
      <c r="D761" s="158"/>
      <c r="E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</row>
    <row r="762" spans="1:21" x14ac:dyDescent="0.3">
      <c r="A762" s="158"/>
      <c r="B762" s="158"/>
      <c r="C762" s="158"/>
      <c r="D762" s="158"/>
      <c r="E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</row>
    <row r="763" spans="1:21" x14ac:dyDescent="0.3">
      <c r="A763" s="158"/>
      <c r="B763" s="158"/>
      <c r="C763" s="158"/>
      <c r="D763" s="158"/>
      <c r="E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</row>
    <row r="764" spans="1:21" x14ac:dyDescent="0.3">
      <c r="A764" s="158"/>
      <c r="B764" s="158"/>
      <c r="C764" s="158"/>
      <c r="D764" s="158"/>
      <c r="E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</row>
    <row r="765" spans="1:21" x14ac:dyDescent="0.3">
      <c r="A765" s="158"/>
      <c r="B765" s="158"/>
      <c r="C765" s="158"/>
      <c r="D765" s="158"/>
      <c r="E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</row>
    <row r="766" spans="1:21" x14ac:dyDescent="0.3">
      <c r="A766" s="158"/>
      <c r="B766" s="158"/>
      <c r="C766" s="158"/>
      <c r="D766" s="158"/>
      <c r="E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</row>
    <row r="767" spans="1:21" x14ac:dyDescent="0.3">
      <c r="A767" s="158"/>
      <c r="B767" s="158"/>
      <c r="C767" s="158"/>
      <c r="D767" s="158"/>
      <c r="E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</row>
    <row r="768" spans="1:21" x14ac:dyDescent="0.3">
      <c r="A768" s="158"/>
      <c r="B768" s="158"/>
      <c r="C768" s="158"/>
      <c r="D768" s="158"/>
      <c r="E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</row>
    <row r="769" spans="1:21" x14ac:dyDescent="0.3">
      <c r="A769" s="158"/>
      <c r="B769" s="158"/>
      <c r="C769" s="158"/>
      <c r="D769" s="158"/>
      <c r="E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</row>
    <row r="770" spans="1:21" x14ac:dyDescent="0.3">
      <c r="A770" s="158"/>
      <c r="B770" s="158"/>
      <c r="C770" s="158"/>
      <c r="D770" s="158"/>
      <c r="E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</row>
    <row r="771" spans="1:21" x14ac:dyDescent="0.3">
      <c r="A771" s="158"/>
      <c r="B771" s="158"/>
      <c r="C771" s="158"/>
      <c r="D771" s="158"/>
      <c r="E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</row>
    <row r="772" spans="1:21" x14ac:dyDescent="0.3">
      <c r="A772" s="158"/>
      <c r="B772" s="158"/>
      <c r="C772" s="158"/>
      <c r="D772" s="158"/>
      <c r="E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</row>
    <row r="773" spans="1:21" x14ac:dyDescent="0.3">
      <c r="A773" s="158"/>
      <c r="B773" s="158"/>
      <c r="C773" s="158"/>
      <c r="D773" s="158"/>
      <c r="E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</row>
    <row r="774" spans="1:21" x14ac:dyDescent="0.3">
      <c r="A774" s="158"/>
      <c r="B774" s="158"/>
      <c r="C774" s="158"/>
      <c r="D774" s="158"/>
      <c r="E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</row>
    <row r="775" spans="1:21" x14ac:dyDescent="0.3">
      <c r="A775" s="158"/>
      <c r="B775" s="158"/>
      <c r="C775" s="158"/>
      <c r="D775" s="158"/>
      <c r="E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</row>
    <row r="776" spans="1:21" x14ac:dyDescent="0.3">
      <c r="A776" s="158"/>
      <c r="B776" s="158"/>
      <c r="C776" s="158"/>
      <c r="D776" s="158"/>
      <c r="E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</row>
    <row r="777" spans="1:21" x14ac:dyDescent="0.3">
      <c r="A777" s="158"/>
      <c r="B777" s="158"/>
      <c r="C777" s="158"/>
      <c r="D777" s="158"/>
      <c r="E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</row>
    <row r="778" spans="1:21" x14ac:dyDescent="0.3">
      <c r="A778" s="158"/>
      <c r="B778" s="158"/>
      <c r="C778" s="158"/>
      <c r="D778" s="158"/>
      <c r="E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</row>
    <row r="779" spans="1:21" x14ac:dyDescent="0.3">
      <c r="A779" s="158"/>
      <c r="B779" s="158"/>
      <c r="C779" s="158"/>
      <c r="D779" s="158"/>
      <c r="E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</row>
    <row r="780" spans="1:21" x14ac:dyDescent="0.3">
      <c r="A780" s="158"/>
      <c r="B780" s="158"/>
      <c r="C780" s="158"/>
      <c r="D780" s="158"/>
      <c r="E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</row>
    <row r="781" spans="1:21" x14ac:dyDescent="0.3">
      <c r="A781" s="158"/>
      <c r="B781" s="158"/>
      <c r="C781" s="158"/>
      <c r="D781" s="158"/>
      <c r="E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</row>
    <row r="782" spans="1:21" x14ac:dyDescent="0.3">
      <c r="A782" s="158"/>
      <c r="B782" s="158"/>
      <c r="C782" s="158"/>
      <c r="D782" s="158"/>
      <c r="E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</row>
    <row r="783" spans="1:21" x14ac:dyDescent="0.3">
      <c r="A783" s="158"/>
      <c r="B783" s="158"/>
      <c r="C783" s="158"/>
      <c r="D783" s="158"/>
      <c r="E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</row>
    <row r="784" spans="1:21" x14ac:dyDescent="0.3">
      <c r="A784" s="158"/>
      <c r="B784" s="158"/>
      <c r="C784" s="158"/>
      <c r="D784" s="158"/>
      <c r="E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</row>
    <row r="785" spans="1:21" x14ac:dyDescent="0.3">
      <c r="A785" s="158"/>
      <c r="B785" s="158"/>
      <c r="C785" s="158"/>
      <c r="D785" s="158"/>
      <c r="E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</row>
    <row r="786" spans="1:21" x14ac:dyDescent="0.3">
      <c r="A786" s="158"/>
      <c r="B786" s="158"/>
      <c r="C786" s="158"/>
      <c r="D786" s="158"/>
      <c r="E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</row>
    <row r="787" spans="1:21" x14ac:dyDescent="0.3">
      <c r="A787" s="158"/>
      <c r="B787" s="158"/>
      <c r="C787" s="158"/>
      <c r="D787" s="158"/>
      <c r="E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</row>
    <row r="788" spans="1:21" x14ac:dyDescent="0.3">
      <c r="A788" s="158"/>
      <c r="B788" s="158"/>
      <c r="C788" s="158"/>
      <c r="D788" s="158"/>
      <c r="E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</row>
    <row r="789" spans="1:21" x14ac:dyDescent="0.3">
      <c r="A789" s="158"/>
      <c r="B789" s="158"/>
      <c r="C789" s="158"/>
      <c r="D789" s="158"/>
      <c r="E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</row>
    <row r="790" spans="1:21" x14ac:dyDescent="0.3">
      <c r="A790" s="158"/>
      <c r="B790" s="158"/>
      <c r="C790" s="158"/>
      <c r="D790" s="158"/>
      <c r="E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</row>
    <row r="791" spans="1:21" x14ac:dyDescent="0.3">
      <c r="A791" s="158"/>
      <c r="B791" s="158"/>
      <c r="C791" s="158"/>
      <c r="D791" s="158"/>
      <c r="E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</row>
    <row r="792" spans="1:21" x14ac:dyDescent="0.3">
      <c r="A792" s="158"/>
      <c r="B792" s="158"/>
      <c r="C792" s="158"/>
      <c r="D792" s="158"/>
      <c r="E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</row>
    <row r="793" spans="1:21" x14ac:dyDescent="0.3">
      <c r="A793" s="158"/>
      <c r="B793" s="158"/>
      <c r="C793" s="158"/>
      <c r="D793" s="158"/>
      <c r="E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</row>
    <row r="794" spans="1:21" x14ac:dyDescent="0.3">
      <c r="A794" s="158"/>
      <c r="B794" s="158"/>
      <c r="C794" s="158"/>
      <c r="D794" s="158"/>
      <c r="E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</row>
    <row r="795" spans="1:21" x14ac:dyDescent="0.3">
      <c r="A795" s="158"/>
      <c r="B795" s="158"/>
      <c r="C795" s="158"/>
      <c r="D795" s="158"/>
      <c r="E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</row>
    <row r="796" spans="1:21" x14ac:dyDescent="0.3">
      <c r="A796" s="158"/>
      <c r="B796" s="158"/>
      <c r="C796" s="158"/>
      <c r="D796" s="158"/>
      <c r="E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</row>
    <row r="797" spans="1:21" x14ac:dyDescent="0.3">
      <c r="A797" s="158"/>
      <c r="B797" s="158"/>
      <c r="C797" s="158"/>
      <c r="D797" s="158"/>
      <c r="E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</row>
    <row r="798" spans="1:21" x14ac:dyDescent="0.3">
      <c r="A798" s="158"/>
      <c r="B798" s="158"/>
      <c r="C798" s="158"/>
      <c r="D798" s="158"/>
      <c r="E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</row>
    <row r="799" spans="1:21" x14ac:dyDescent="0.3">
      <c r="A799" s="158"/>
      <c r="B799" s="158"/>
      <c r="C799" s="158"/>
      <c r="D799" s="158"/>
      <c r="E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</row>
    <row r="800" spans="1:21" x14ac:dyDescent="0.3">
      <c r="A800" s="158"/>
      <c r="B800" s="158"/>
      <c r="C800" s="158"/>
      <c r="D800" s="158"/>
      <c r="E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</row>
    <row r="801" spans="1:21" x14ac:dyDescent="0.3">
      <c r="A801" s="158"/>
      <c r="B801" s="158"/>
      <c r="C801" s="158"/>
      <c r="D801" s="158"/>
      <c r="E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</row>
    <row r="802" spans="1:21" x14ac:dyDescent="0.3">
      <c r="A802" s="158"/>
      <c r="B802" s="158"/>
      <c r="C802" s="158"/>
      <c r="D802" s="158"/>
      <c r="E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</row>
    <row r="803" spans="1:21" x14ac:dyDescent="0.3">
      <c r="A803" s="158"/>
      <c r="B803" s="158"/>
      <c r="C803" s="158"/>
      <c r="D803" s="158"/>
      <c r="E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</row>
    <row r="804" spans="1:21" x14ac:dyDescent="0.3">
      <c r="A804" s="158"/>
      <c r="B804" s="158"/>
      <c r="C804" s="158"/>
      <c r="D804" s="158"/>
      <c r="E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</row>
    <row r="805" spans="1:21" x14ac:dyDescent="0.3">
      <c r="A805" s="158"/>
      <c r="B805" s="158"/>
      <c r="C805" s="158"/>
      <c r="D805" s="158"/>
      <c r="E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</row>
    <row r="806" spans="1:21" x14ac:dyDescent="0.3">
      <c r="A806" s="158"/>
      <c r="B806" s="158"/>
      <c r="C806" s="158"/>
      <c r="D806" s="158"/>
      <c r="E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</row>
    <row r="807" spans="1:21" x14ac:dyDescent="0.3">
      <c r="A807" s="158"/>
      <c r="B807" s="158"/>
      <c r="C807" s="158"/>
      <c r="D807" s="158"/>
      <c r="E807" s="158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</row>
    <row r="808" spans="1:21" x14ac:dyDescent="0.3">
      <c r="A808" s="158"/>
      <c r="B808" s="158"/>
      <c r="C808" s="158"/>
      <c r="D808" s="158"/>
      <c r="E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</row>
    <row r="809" spans="1:21" x14ac:dyDescent="0.3">
      <c r="A809" s="158"/>
      <c r="B809" s="158"/>
      <c r="C809" s="158"/>
      <c r="D809" s="158"/>
      <c r="E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</row>
    <row r="810" spans="1:21" x14ac:dyDescent="0.3">
      <c r="A810" s="158"/>
      <c r="B810" s="158"/>
      <c r="C810" s="158"/>
      <c r="D810" s="158"/>
      <c r="E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</row>
    <row r="811" spans="1:21" x14ac:dyDescent="0.3">
      <c r="A811" s="158"/>
      <c r="B811" s="158"/>
      <c r="C811" s="158"/>
      <c r="D811" s="158"/>
      <c r="E811" s="158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</row>
    <row r="812" spans="1:21" x14ac:dyDescent="0.3">
      <c r="A812" s="158"/>
      <c r="B812" s="158"/>
      <c r="C812" s="158"/>
      <c r="D812" s="158"/>
      <c r="E812" s="158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</row>
    <row r="813" spans="1:21" x14ac:dyDescent="0.3">
      <c r="A813" s="158"/>
      <c r="B813" s="158"/>
      <c r="C813" s="158"/>
      <c r="D813" s="158"/>
      <c r="E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</row>
    <row r="814" spans="1:21" x14ac:dyDescent="0.3">
      <c r="A814" s="158"/>
      <c r="B814" s="158"/>
      <c r="C814" s="158"/>
      <c r="D814" s="158"/>
      <c r="E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</row>
    <row r="815" spans="1:21" x14ac:dyDescent="0.3">
      <c r="A815" s="158"/>
      <c r="B815" s="158"/>
      <c r="C815" s="158"/>
      <c r="D815" s="158"/>
      <c r="E815" s="158"/>
      <c r="H815" s="158"/>
      <c r="I815" s="158"/>
      <c r="J815" s="158"/>
      <c r="K815" s="158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</row>
    <row r="816" spans="1:21" x14ac:dyDescent="0.3">
      <c r="A816" s="158"/>
      <c r="B816" s="158"/>
      <c r="C816" s="158"/>
      <c r="D816" s="158"/>
      <c r="E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</row>
    <row r="817" spans="1:21" x14ac:dyDescent="0.3">
      <c r="A817" s="158"/>
      <c r="B817" s="158"/>
      <c r="C817" s="158"/>
      <c r="D817" s="158"/>
      <c r="E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</row>
    <row r="818" spans="1:21" x14ac:dyDescent="0.3">
      <c r="A818" s="158"/>
      <c r="B818" s="158"/>
      <c r="C818" s="158"/>
      <c r="D818" s="158"/>
      <c r="E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</row>
    <row r="819" spans="1:21" x14ac:dyDescent="0.3">
      <c r="A819" s="158"/>
      <c r="B819" s="158"/>
      <c r="C819" s="158"/>
      <c r="D819" s="158"/>
      <c r="E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</row>
    <row r="820" spans="1:21" x14ac:dyDescent="0.3">
      <c r="A820" s="158"/>
      <c r="B820" s="158"/>
      <c r="C820" s="158"/>
      <c r="D820" s="158"/>
      <c r="E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</row>
    <row r="821" spans="1:21" x14ac:dyDescent="0.3">
      <c r="A821" s="158"/>
      <c r="B821" s="158"/>
      <c r="C821" s="158"/>
      <c r="D821" s="158"/>
      <c r="E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</row>
    <row r="822" spans="1:21" x14ac:dyDescent="0.3">
      <c r="A822" s="158"/>
      <c r="B822" s="158"/>
      <c r="C822" s="158"/>
      <c r="D822" s="158"/>
      <c r="E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</row>
    <row r="823" spans="1:21" x14ac:dyDescent="0.3">
      <c r="A823" s="158"/>
      <c r="B823" s="158"/>
      <c r="C823" s="158"/>
      <c r="D823" s="158"/>
      <c r="E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</row>
    <row r="824" spans="1:21" x14ac:dyDescent="0.3">
      <c r="A824" s="158"/>
      <c r="B824" s="158"/>
      <c r="C824" s="158"/>
      <c r="D824" s="158"/>
      <c r="E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</row>
    <row r="825" spans="1:21" x14ac:dyDescent="0.3">
      <c r="A825" s="158"/>
      <c r="B825" s="158"/>
      <c r="C825" s="158"/>
      <c r="D825" s="158"/>
      <c r="E825" s="158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</row>
    <row r="826" spans="1:21" x14ac:dyDescent="0.3">
      <c r="A826" s="158"/>
      <c r="B826" s="158"/>
      <c r="C826" s="158"/>
      <c r="D826" s="158"/>
      <c r="E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</row>
    <row r="827" spans="1:21" x14ac:dyDescent="0.3">
      <c r="A827" s="158"/>
      <c r="B827" s="158"/>
      <c r="C827" s="158"/>
      <c r="D827" s="158"/>
      <c r="E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</row>
    <row r="828" spans="1:21" x14ac:dyDescent="0.3">
      <c r="A828" s="158"/>
      <c r="B828" s="158"/>
      <c r="C828" s="158"/>
      <c r="D828" s="158"/>
      <c r="E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</row>
    <row r="829" spans="1:21" x14ac:dyDescent="0.3">
      <c r="A829" s="158"/>
      <c r="B829" s="158"/>
      <c r="C829" s="158"/>
      <c r="D829" s="158"/>
      <c r="E829" s="158"/>
      <c r="H829" s="158"/>
      <c r="I829" s="158"/>
      <c r="J829" s="158"/>
      <c r="K829" s="158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</row>
    <row r="830" spans="1:21" x14ac:dyDescent="0.3">
      <c r="A830" s="158"/>
      <c r="B830" s="158"/>
      <c r="C830" s="158"/>
      <c r="D830" s="158"/>
      <c r="E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</row>
    <row r="831" spans="1:21" x14ac:dyDescent="0.3">
      <c r="A831" s="158"/>
      <c r="B831" s="158"/>
      <c r="C831" s="158"/>
      <c r="D831" s="158"/>
      <c r="E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</row>
    <row r="832" spans="1:21" x14ac:dyDescent="0.3">
      <c r="A832" s="158"/>
      <c r="B832" s="158"/>
      <c r="C832" s="158"/>
      <c r="D832" s="158"/>
      <c r="E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</row>
    <row r="833" spans="1:21" x14ac:dyDescent="0.3">
      <c r="A833" s="158"/>
      <c r="B833" s="158"/>
      <c r="C833" s="158"/>
      <c r="D833" s="158"/>
      <c r="E833" s="158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</row>
    <row r="834" spans="1:21" x14ac:dyDescent="0.3">
      <c r="A834" s="158"/>
      <c r="B834" s="158"/>
      <c r="C834" s="158"/>
      <c r="D834" s="158"/>
      <c r="E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</row>
    <row r="835" spans="1:21" x14ac:dyDescent="0.3">
      <c r="A835" s="158"/>
      <c r="B835" s="158"/>
      <c r="C835" s="158"/>
      <c r="D835" s="158"/>
      <c r="E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</row>
    <row r="836" spans="1:21" x14ac:dyDescent="0.3">
      <c r="A836" s="158"/>
      <c r="B836" s="158"/>
      <c r="C836" s="158"/>
      <c r="D836" s="158"/>
      <c r="E836" s="158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</row>
    <row r="837" spans="1:21" x14ac:dyDescent="0.3">
      <c r="A837" s="158"/>
      <c r="B837" s="158"/>
      <c r="C837" s="158"/>
      <c r="D837" s="158"/>
      <c r="E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</row>
    <row r="838" spans="1:21" x14ac:dyDescent="0.3">
      <c r="A838" s="158"/>
      <c r="B838" s="158"/>
      <c r="C838" s="158"/>
      <c r="D838" s="158"/>
      <c r="E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</row>
    <row r="839" spans="1:21" x14ac:dyDescent="0.3">
      <c r="A839" s="158"/>
      <c r="B839" s="158"/>
      <c r="C839" s="158"/>
      <c r="D839" s="158"/>
      <c r="E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</row>
    <row r="840" spans="1:21" x14ac:dyDescent="0.3">
      <c r="A840" s="158"/>
      <c r="B840" s="158"/>
      <c r="C840" s="158"/>
      <c r="D840" s="158"/>
      <c r="E840" s="158"/>
      <c r="H840" s="158"/>
      <c r="I840" s="158"/>
      <c r="J840" s="158"/>
      <c r="K840" s="158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</row>
    <row r="841" spans="1:21" x14ac:dyDescent="0.3">
      <c r="A841" s="158"/>
      <c r="B841" s="158"/>
      <c r="C841" s="158"/>
      <c r="D841" s="158"/>
      <c r="E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</row>
    <row r="842" spans="1:21" x14ac:dyDescent="0.3">
      <c r="A842" s="158"/>
      <c r="B842" s="158"/>
      <c r="C842" s="158"/>
      <c r="D842" s="158"/>
      <c r="E842" s="158"/>
      <c r="H842" s="158"/>
      <c r="I842" s="158"/>
      <c r="J842" s="158"/>
      <c r="K842" s="158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</row>
    <row r="843" spans="1:21" x14ac:dyDescent="0.3">
      <c r="A843" s="158"/>
      <c r="B843" s="158"/>
      <c r="C843" s="158"/>
      <c r="D843" s="158"/>
      <c r="E843" s="158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</row>
    <row r="844" spans="1:21" x14ac:dyDescent="0.3">
      <c r="A844" s="158"/>
      <c r="B844" s="158"/>
      <c r="C844" s="158"/>
      <c r="D844" s="158"/>
      <c r="E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</row>
    <row r="845" spans="1:21" x14ac:dyDescent="0.3">
      <c r="A845" s="158"/>
      <c r="B845" s="158"/>
      <c r="C845" s="158"/>
      <c r="D845" s="158"/>
      <c r="E845" s="158"/>
      <c r="H845" s="158"/>
      <c r="I845" s="158"/>
      <c r="J845" s="158"/>
      <c r="K845" s="158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</row>
    <row r="846" spans="1:21" x14ac:dyDescent="0.3">
      <c r="A846" s="158"/>
      <c r="B846" s="158"/>
      <c r="C846" s="158"/>
      <c r="D846" s="158"/>
      <c r="E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</row>
    <row r="847" spans="1:21" x14ac:dyDescent="0.3">
      <c r="A847" s="158"/>
      <c r="B847" s="158"/>
      <c r="C847" s="158"/>
      <c r="D847" s="158"/>
      <c r="E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</row>
    <row r="848" spans="1:21" x14ac:dyDescent="0.3">
      <c r="A848" s="158"/>
      <c r="B848" s="158"/>
      <c r="C848" s="158"/>
      <c r="D848" s="158"/>
      <c r="E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</row>
    <row r="849" spans="1:21" x14ac:dyDescent="0.3">
      <c r="A849" s="158"/>
      <c r="B849" s="158"/>
      <c r="C849" s="158"/>
      <c r="D849" s="158"/>
      <c r="E849" s="158"/>
      <c r="H849" s="158"/>
      <c r="I849" s="158"/>
      <c r="J849" s="158"/>
      <c r="K849" s="158"/>
      <c r="L849" s="158"/>
      <c r="M849" s="158"/>
      <c r="N849" s="158"/>
      <c r="O849" s="158"/>
      <c r="P849" s="158"/>
      <c r="Q849" s="158"/>
      <c r="R849" s="158"/>
      <c r="S849" s="158"/>
      <c r="T849" s="158"/>
      <c r="U849" s="158"/>
    </row>
    <row r="850" spans="1:21" x14ac:dyDescent="0.3">
      <c r="A850" s="158"/>
      <c r="B850" s="158"/>
      <c r="C850" s="158"/>
      <c r="D850" s="158"/>
      <c r="E850" s="158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</row>
    <row r="851" spans="1:21" x14ac:dyDescent="0.3">
      <c r="A851" s="158"/>
      <c r="B851" s="158"/>
      <c r="C851" s="158"/>
      <c r="D851" s="158"/>
      <c r="E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</row>
    <row r="852" spans="1:21" x14ac:dyDescent="0.3">
      <c r="A852" s="158"/>
      <c r="B852" s="158"/>
      <c r="C852" s="158"/>
      <c r="D852" s="158"/>
      <c r="E852" s="158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</row>
    <row r="853" spans="1:21" x14ac:dyDescent="0.3">
      <c r="A853" s="158"/>
      <c r="B853" s="158"/>
      <c r="C853" s="158"/>
      <c r="D853" s="158"/>
      <c r="E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</row>
    <row r="854" spans="1:21" x14ac:dyDescent="0.3">
      <c r="A854" s="158"/>
      <c r="B854" s="158"/>
      <c r="C854" s="158"/>
      <c r="D854" s="158"/>
      <c r="E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</row>
    <row r="855" spans="1:21" x14ac:dyDescent="0.3">
      <c r="A855" s="158"/>
      <c r="B855" s="158"/>
      <c r="C855" s="158"/>
      <c r="D855" s="158"/>
      <c r="E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</row>
    <row r="856" spans="1:21" x14ac:dyDescent="0.3">
      <c r="A856" s="158"/>
      <c r="B856" s="158"/>
      <c r="C856" s="158"/>
      <c r="D856" s="158"/>
      <c r="E856" s="158"/>
      <c r="H856" s="158"/>
      <c r="I856" s="158"/>
      <c r="J856" s="158"/>
      <c r="K856" s="158"/>
      <c r="L856" s="158"/>
      <c r="M856" s="158"/>
      <c r="N856" s="158"/>
      <c r="O856" s="158"/>
      <c r="P856" s="158"/>
      <c r="Q856" s="158"/>
      <c r="R856" s="158"/>
      <c r="S856" s="158"/>
      <c r="T856" s="158"/>
      <c r="U856" s="158"/>
    </row>
    <row r="857" spans="1:21" x14ac:dyDescent="0.3">
      <c r="A857" s="158"/>
      <c r="B857" s="158"/>
      <c r="C857" s="158"/>
      <c r="D857" s="158"/>
      <c r="E857" s="158"/>
      <c r="H857" s="158"/>
      <c r="I857" s="158"/>
      <c r="J857" s="158"/>
      <c r="K857" s="158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</row>
    <row r="858" spans="1:21" x14ac:dyDescent="0.3">
      <c r="A858" s="158"/>
      <c r="B858" s="158"/>
      <c r="C858" s="158"/>
      <c r="D858" s="158"/>
      <c r="E858" s="158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</row>
    <row r="859" spans="1:21" x14ac:dyDescent="0.3">
      <c r="A859" s="158"/>
      <c r="B859" s="158"/>
      <c r="C859" s="158"/>
      <c r="D859" s="158"/>
      <c r="E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</row>
    <row r="860" spans="1:21" x14ac:dyDescent="0.3">
      <c r="A860" s="158"/>
      <c r="B860" s="158"/>
      <c r="C860" s="158"/>
      <c r="D860" s="158"/>
      <c r="E860" s="158"/>
      <c r="H860" s="158"/>
      <c r="I860" s="158"/>
      <c r="J860" s="158"/>
      <c r="K860" s="158"/>
      <c r="L860" s="158"/>
      <c r="M860" s="158"/>
      <c r="N860" s="158"/>
      <c r="O860" s="158"/>
      <c r="P860" s="158"/>
      <c r="Q860" s="158"/>
      <c r="R860" s="158"/>
      <c r="S860" s="158"/>
      <c r="T860" s="158"/>
      <c r="U860" s="158"/>
    </row>
    <row r="861" spans="1:21" x14ac:dyDescent="0.3">
      <c r="A861" s="158"/>
      <c r="B861" s="158"/>
      <c r="C861" s="158"/>
      <c r="D861" s="158"/>
      <c r="E861" s="158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</row>
    <row r="862" spans="1:21" x14ac:dyDescent="0.3">
      <c r="A862" s="158"/>
      <c r="B862" s="158"/>
      <c r="C862" s="158"/>
      <c r="D862" s="158"/>
      <c r="E862" s="158"/>
      <c r="H862" s="158"/>
      <c r="I862" s="158"/>
      <c r="J862" s="158"/>
      <c r="K862" s="158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</row>
    <row r="863" spans="1:21" x14ac:dyDescent="0.3">
      <c r="A863" s="158"/>
      <c r="B863" s="158"/>
      <c r="C863" s="158"/>
      <c r="D863" s="158"/>
      <c r="E863" s="158"/>
      <c r="H863" s="158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</row>
    <row r="864" spans="1:21" x14ac:dyDescent="0.3">
      <c r="A864" s="158"/>
      <c r="B864" s="158"/>
      <c r="C864" s="158"/>
      <c r="D864" s="158"/>
      <c r="E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</row>
    <row r="865" spans="1:21" x14ac:dyDescent="0.3">
      <c r="A865" s="158"/>
      <c r="B865" s="158"/>
      <c r="C865" s="158"/>
      <c r="D865" s="158"/>
      <c r="E865" s="158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</row>
    <row r="866" spans="1:21" x14ac:dyDescent="0.3">
      <c r="A866" s="158"/>
      <c r="B866" s="158"/>
      <c r="C866" s="158"/>
      <c r="D866" s="158"/>
      <c r="E866" s="158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</row>
    <row r="867" spans="1:21" x14ac:dyDescent="0.3">
      <c r="A867" s="158"/>
      <c r="B867" s="158"/>
      <c r="C867" s="158"/>
      <c r="D867" s="158"/>
      <c r="E867" s="158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</row>
    <row r="868" spans="1:21" x14ac:dyDescent="0.3">
      <c r="A868" s="158"/>
      <c r="B868" s="158"/>
      <c r="C868" s="158"/>
      <c r="D868" s="158"/>
      <c r="E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</row>
    <row r="869" spans="1:21" x14ac:dyDescent="0.3">
      <c r="A869" s="158"/>
      <c r="B869" s="158"/>
      <c r="C869" s="158"/>
      <c r="D869" s="158"/>
      <c r="E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</row>
    <row r="870" spans="1:21" x14ac:dyDescent="0.3">
      <c r="A870" s="158"/>
      <c r="B870" s="158"/>
      <c r="C870" s="158"/>
      <c r="D870" s="158"/>
      <c r="E870" s="158"/>
      <c r="H870" s="158"/>
      <c r="I870" s="158"/>
      <c r="J870" s="158"/>
      <c r="K870" s="158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</row>
    <row r="871" spans="1:21" x14ac:dyDescent="0.3">
      <c r="A871" s="158"/>
      <c r="B871" s="158"/>
      <c r="C871" s="158"/>
      <c r="D871" s="158"/>
      <c r="E871" s="158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</row>
    <row r="872" spans="1:21" x14ac:dyDescent="0.3">
      <c r="A872" s="158"/>
      <c r="B872" s="158"/>
      <c r="C872" s="158"/>
      <c r="D872" s="158"/>
      <c r="E872" s="158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</row>
    <row r="873" spans="1:21" x14ac:dyDescent="0.3">
      <c r="A873" s="158"/>
      <c r="B873" s="158"/>
      <c r="C873" s="158"/>
      <c r="D873" s="158"/>
      <c r="E873" s="158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</row>
    <row r="874" spans="1:21" x14ac:dyDescent="0.3">
      <c r="A874" s="158"/>
      <c r="B874" s="158"/>
      <c r="C874" s="158"/>
      <c r="D874" s="158"/>
      <c r="E874" s="158"/>
      <c r="H874" s="158"/>
      <c r="I874" s="158"/>
      <c r="J874" s="158"/>
      <c r="K874" s="158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</row>
    <row r="875" spans="1:21" x14ac:dyDescent="0.3">
      <c r="A875" s="158"/>
      <c r="B875" s="158"/>
      <c r="C875" s="158"/>
      <c r="D875" s="158"/>
      <c r="E875" s="158"/>
      <c r="H875" s="158"/>
      <c r="I875" s="158"/>
      <c r="J875" s="158"/>
      <c r="K875" s="158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</row>
    <row r="876" spans="1:21" x14ac:dyDescent="0.3">
      <c r="A876" s="158"/>
      <c r="B876" s="158"/>
      <c r="C876" s="158"/>
      <c r="D876" s="158"/>
      <c r="E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</row>
    <row r="877" spans="1:21" x14ac:dyDescent="0.3">
      <c r="A877" s="158"/>
      <c r="B877" s="158"/>
      <c r="C877" s="158"/>
      <c r="D877" s="158"/>
      <c r="E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</row>
    <row r="878" spans="1:21" x14ac:dyDescent="0.3">
      <c r="A878" s="158"/>
      <c r="B878" s="158"/>
      <c r="C878" s="158"/>
      <c r="D878" s="158"/>
      <c r="E878" s="158"/>
      <c r="H878" s="158"/>
      <c r="I878" s="158"/>
      <c r="J878" s="158"/>
      <c r="K878" s="158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</row>
    <row r="879" spans="1:21" x14ac:dyDescent="0.3">
      <c r="A879" s="158"/>
      <c r="B879" s="158"/>
      <c r="C879" s="158"/>
      <c r="D879" s="158"/>
      <c r="E879" s="158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</row>
    <row r="880" spans="1:21" x14ac:dyDescent="0.3">
      <c r="A880" s="158"/>
      <c r="B880" s="158"/>
      <c r="C880" s="158"/>
      <c r="D880" s="158"/>
      <c r="E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</row>
    <row r="881" spans="1:21" x14ac:dyDescent="0.3">
      <c r="A881" s="158"/>
      <c r="B881" s="158"/>
      <c r="C881" s="158"/>
      <c r="D881" s="158"/>
      <c r="E881" s="158"/>
      <c r="H881" s="158"/>
      <c r="I881" s="158"/>
      <c r="J881" s="158"/>
      <c r="K881" s="158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</row>
    <row r="882" spans="1:21" x14ac:dyDescent="0.3">
      <c r="A882" s="158"/>
      <c r="B882" s="158"/>
      <c r="C882" s="158"/>
      <c r="D882" s="158"/>
      <c r="E882" s="158"/>
      <c r="H882" s="158"/>
      <c r="I882" s="158"/>
      <c r="J882" s="158"/>
      <c r="K882" s="158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</row>
    <row r="883" spans="1:21" x14ac:dyDescent="0.3">
      <c r="A883" s="158"/>
      <c r="B883" s="158"/>
      <c r="C883" s="158"/>
      <c r="D883" s="158"/>
      <c r="E883" s="158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</row>
    <row r="884" spans="1:21" x14ac:dyDescent="0.3">
      <c r="A884" s="158"/>
      <c r="B884" s="158"/>
      <c r="C884" s="158"/>
      <c r="D884" s="158"/>
      <c r="E884" s="158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</row>
    <row r="885" spans="1:21" x14ac:dyDescent="0.3">
      <c r="A885" s="158"/>
      <c r="B885" s="158"/>
      <c r="C885" s="158"/>
      <c r="D885" s="158"/>
      <c r="E885" s="158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</row>
    <row r="886" spans="1:21" x14ac:dyDescent="0.3">
      <c r="A886" s="158"/>
      <c r="B886" s="158"/>
      <c r="C886" s="158"/>
      <c r="D886" s="158"/>
      <c r="E886" s="158"/>
      <c r="H886" s="158"/>
      <c r="I886" s="158"/>
      <c r="J886" s="158"/>
      <c r="K886" s="158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</row>
    <row r="887" spans="1:21" x14ac:dyDescent="0.3">
      <c r="A887" s="158"/>
      <c r="B887" s="158"/>
      <c r="C887" s="158"/>
      <c r="D887" s="158"/>
      <c r="E887" s="158"/>
      <c r="H887" s="158"/>
      <c r="I887" s="158"/>
      <c r="J887" s="158"/>
      <c r="K887" s="158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</row>
    <row r="888" spans="1:21" x14ac:dyDescent="0.3">
      <c r="A888" s="158"/>
      <c r="B888" s="158"/>
      <c r="C888" s="158"/>
      <c r="D888" s="158"/>
      <c r="E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</row>
    <row r="889" spans="1:21" x14ac:dyDescent="0.3">
      <c r="A889" s="158"/>
      <c r="B889" s="158"/>
      <c r="C889" s="158"/>
      <c r="D889" s="158"/>
      <c r="E889" s="158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</row>
    <row r="890" spans="1:21" x14ac:dyDescent="0.3">
      <c r="A890" s="158"/>
      <c r="B890" s="158"/>
      <c r="C890" s="158"/>
      <c r="D890" s="158"/>
      <c r="E890" s="158"/>
      <c r="H890" s="158"/>
      <c r="I890" s="158"/>
      <c r="J890" s="158"/>
      <c r="K890" s="158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</row>
    <row r="891" spans="1:21" x14ac:dyDescent="0.3">
      <c r="A891" s="158"/>
      <c r="B891" s="158"/>
      <c r="C891" s="158"/>
      <c r="D891" s="158"/>
      <c r="E891" s="158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</row>
    <row r="892" spans="1:21" x14ac:dyDescent="0.3">
      <c r="A892" s="158"/>
      <c r="B892" s="158"/>
      <c r="C892" s="158"/>
      <c r="D892" s="158"/>
      <c r="E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</row>
    <row r="893" spans="1:21" x14ac:dyDescent="0.3">
      <c r="A893" s="158"/>
      <c r="B893" s="158"/>
      <c r="C893" s="158"/>
      <c r="D893" s="158"/>
      <c r="E893" s="158"/>
      <c r="H893" s="158"/>
      <c r="I893" s="158"/>
      <c r="J893" s="158"/>
      <c r="K893" s="158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</row>
    <row r="894" spans="1:21" x14ac:dyDescent="0.3">
      <c r="A894" s="158"/>
      <c r="B894" s="158"/>
      <c r="C894" s="158"/>
      <c r="D894" s="158"/>
      <c r="E894" s="158"/>
      <c r="H894" s="158"/>
      <c r="I894" s="158"/>
      <c r="J894" s="158"/>
      <c r="K894" s="158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</row>
    <row r="895" spans="1:21" x14ac:dyDescent="0.3">
      <c r="A895" s="158"/>
      <c r="B895" s="158"/>
      <c r="C895" s="158"/>
      <c r="D895" s="158"/>
      <c r="E895" s="158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</row>
    <row r="896" spans="1:21" x14ac:dyDescent="0.3">
      <c r="A896" s="158"/>
      <c r="B896" s="158"/>
      <c r="C896" s="158"/>
      <c r="D896" s="158"/>
      <c r="E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</row>
    <row r="897" spans="1:21" x14ac:dyDescent="0.3">
      <c r="A897" s="158"/>
      <c r="B897" s="158"/>
      <c r="C897" s="158"/>
      <c r="D897" s="158"/>
      <c r="E897" s="158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</row>
    <row r="898" spans="1:21" x14ac:dyDescent="0.3">
      <c r="A898" s="158"/>
      <c r="B898" s="158"/>
      <c r="C898" s="158"/>
      <c r="D898" s="158"/>
      <c r="E898" s="158"/>
      <c r="H898" s="158"/>
      <c r="I898" s="158"/>
      <c r="J898" s="158"/>
      <c r="K898" s="158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</row>
    <row r="899" spans="1:21" x14ac:dyDescent="0.3">
      <c r="A899" s="158"/>
      <c r="B899" s="158"/>
      <c r="C899" s="158"/>
      <c r="D899" s="158"/>
      <c r="E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</row>
    <row r="900" spans="1:21" x14ac:dyDescent="0.3">
      <c r="A900" s="158"/>
      <c r="B900" s="158"/>
      <c r="C900" s="158"/>
      <c r="D900" s="158"/>
      <c r="E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</row>
    <row r="901" spans="1:21" x14ac:dyDescent="0.3">
      <c r="A901" s="158"/>
      <c r="B901" s="158"/>
      <c r="C901" s="158"/>
      <c r="D901" s="158"/>
      <c r="E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</row>
    <row r="902" spans="1:21" x14ac:dyDescent="0.3">
      <c r="A902" s="158"/>
      <c r="B902" s="158"/>
      <c r="C902" s="158"/>
      <c r="D902" s="158"/>
      <c r="E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</row>
    <row r="903" spans="1:21" x14ac:dyDescent="0.3">
      <c r="A903" s="158"/>
      <c r="B903" s="158"/>
      <c r="C903" s="158"/>
      <c r="D903" s="158"/>
      <c r="E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</row>
    <row r="904" spans="1:21" x14ac:dyDescent="0.3">
      <c r="A904" s="158"/>
      <c r="B904" s="158"/>
      <c r="C904" s="158"/>
      <c r="D904" s="158"/>
      <c r="E904" s="158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</row>
    <row r="905" spans="1:21" x14ac:dyDescent="0.3">
      <c r="A905" s="158"/>
      <c r="B905" s="158"/>
      <c r="C905" s="158"/>
      <c r="D905" s="158"/>
      <c r="E905" s="158"/>
      <c r="H905" s="158"/>
      <c r="I905" s="158"/>
      <c r="J905" s="158"/>
      <c r="K905" s="158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</row>
    <row r="906" spans="1:21" x14ac:dyDescent="0.3">
      <c r="A906" s="158"/>
      <c r="B906" s="158"/>
      <c r="C906" s="158"/>
      <c r="D906" s="158"/>
      <c r="E906" s="158"/>
      <c r="H906" s="158"/>
      <c r="I906" s="158"/>
      <c r="J906" s="158"/>
      <c r="K906" s="158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</row>
    <row r="907" spans="1:21" x14ac:dyDescent="0.3">
      <c r="A907" s="158"/>
      <c r="B907" s="158"/>
      <c r="C907" s="158"/>
      <c r="D907" s="158"/>
      <c r="E907" s="158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</row>
    <row r="908" spans="1:21" x14ac:dyDescent="0.3">
      <c r="A908" s="158"/>
      <c r="B908" s="158"/>
      <c r="C908" s="158"/>
      <c r="D908" s="158"/>
      <c r="E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</row>
    <row r="909" spans="1:21" x14ac:dyDescent="0.3">
      <c r="A909" s="158"/>
      <c r="B909" s="158"/>
      <c r="C909" s="158"/>
      <c r="D909" s="158"/>
      <c r="E909" s="158"/>
      <c r="H909" s="158"/>
      <c r="I909" s="158"/>
      <c r="J909" s="158"/>
      <c r="K909" s="158"/>
      <c r="L909" s="158"/>
      <c r="M909" s="158"/>
      <c r="N909" s="158"/>
      <c r="O909" s="158"/>
      <c r="P909" s="158"/>
      <c r="Q909" s="158"/>
      <c r="R909" s="158"/>
      <c r="S909" s="158"/>
      <c r="T909" s="158"/>
      <c r="U909" s="158"/>
    </row>
    <row r="910" spans="1:21" x14ac:dyDescent="0.3">
      <c r="A910" s="158"/>
      <c r="B910" s="158"/>
      <c r="C910" s="158"/>
      <c r="D910" s="158"/>
      <c r="E910" s="158"/>
      <c r="H910" s="158"/>
      <c r="I910" s="158"/>
      <c r="J910" s="158"/>
      <c r="K910" s="158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</row>
    <row r="911" spans="1:21" x14ac:dyDescent="0.3">
      <c r="A911" s="158"/>
      <c r="B911" s="158"/>
      <c r="C911" s="158"/>
      <c r="D911" s="158"/>
      <c r="E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</row>
    <row r="912" spans="1:21" x14ac:dyDescent="0.3">
      <c r="A912" s="158"/>
      <c r="B912" s="158"/>
      <c r="C912" s="158"/>
      <c r="D912" s="158"/>
      <c r="E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</row>
    <row r="913" spans="1:21" x14ac:dyDescent="0.3">
      <c r="A913" s="158"/>
      <c r="B913" s="158"/>
      <c r="C913" s="158"/>
      <c r="D913" s="158"/>
      <c r="E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</row>
    <row r="914" spans="1:21" x14ac:dyDescent="0.3">
      <c r="A914" s="158"/>
      <c r="B914" s="158"/>
      <c r="C914" s="158"/>
      <c r="D914" s="158"/>
      <c r="E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</row>
    <row r="915" spans="1:21" x14ac:dyDescent="0.3">
      <c r="A915" s="158"/>
      <c r="B915" s="158"/>
      <c r="C915" s="158"/>
      <c r="D915" s="158"/>
      <c r="E915" s="158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</row>
    <row r="916" spans="1:21" x14ac:dyDescent="0.3">
      <c r="A916" s="158"/>
      <c r="B916" s="158"/>
      <c r="C916" s="158"/>
      <c r="D916" s="158"/>
      <c r="E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</row>
    <row r="917" spans="1:21" x14ac:dyDescent="0.3">
      <c r="A917" s="158"/>
      <c r="B917" s="158"/>
      <c r="C917" s="158"/>
      <c r="D917" s="158"/>
      <c r="E917" s="158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</row>
    <row r="918" spans="1:21" x14ac:dyDescent="0.3">
      <c r="A918" s="158"/>
      <c r="B918" s="158"/>
      <c r="C918" s="158"/>
      <c r="D918" s="158"/>
      <c r="E918" s="158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</row>
    <row r="919" spans="1:21" x14ac:dyDescent="0.3">
      <c r="A919" s="158"/>
      <c r="B919" s="158"/>
      <c r="C919" s="158"/>
      <c r="D919" s="158"/>
      <c r="E919" s="158"/>
      <c r="H919" s="158"/>
      <c r="I919" s="158"/>
      <c r="J919" s="158"/>
      <c r="K919" s="158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</row>
    <row r="920" spans="1:21" x14ac:dyDescent="0.3">
      <c r="A920" s="158"/>
      <c r="B920" s="158"/>
      <c r="C920" s="158"/>
      <c r="D920" s="158"/>
      <c r="E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</row>
    <row r="921" spans="1:21" x14ac:dyDescent="0.3">
      <c r="A921" s="158"/>
      <c r="B921" s="158"/>
      <c r="C921" s="158"/>
      <c r="D921" s="158"/>
      <c r="E921" s="158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</row>
    <row r="922" spans="1:21" x14ac:dyDescent="0.3">
      <c r="A922" s="158"/>
      <c r="B922" s="158"/>
      <c r="C922" s="158"/>
      <c r="D922" s="158"/>
      <c r="E922" s="158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</row>
    <row r="923" spans="1:21" x14ac:dyDescent="0.3">
      <c r="A923" s="158"/>
      <c r="B923" s="158"/>
      <c r="C923" s="158"/>
      <c r="D923" s="158"/>
      <c r="E923" s="158"/>
      <c r="H923" s="158"/>
      <c r="I923" s="158"/>
      <c r="J923" s="158"/>
      <c r="K923" s="158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</row>
    <row r="924" spans="1:21" x14ac:dyDescent="0.3">
      <c r="A924" s="158"/>
      <c r="B924" s="158"/>
      <c r="C924" s="158"/>
      <c r="D924" s="158"/>
      <c r="E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</row>
    <row r="925" spans="1:21" x14ac:dyDescent="0.3">
      <c r="A925" s="158"/>
      <c r="B925" s="158"/>
      <c r="C925" s="158"/>
      <c r="D925" s="158"/>
      <c r="E925" s="158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</row>
    <row r="926" spans="1:21" x14ac:dyDescent="0.3">
      <c r="A926" s="158"/>
      <c r="B926" s="158"/>
      <c r="C926" s="158"/>
      <c r="D926" s="158"/>
      <c r="E926" s="158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</row>
    <row r="927" spans="1:21" x14ac:dyDescent="0.3">
      <c r="A927" s="158"/>
      <c r="B927" s="158"/>
      <c r="C927" s="158"/>
      <c r="D927" s="158"/>
      <c r="E927" s="158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</row>
    <row r="928" spans="1:21" x14ac:dyDescent="0.3">
      <c r="A928" s="158"/>
      <c r="B928" s="158"/>
      <c r="C928" s="158"/>
      <c r="D928" s="158"/>
      <c r="E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</row>
    <row r="929" spans="1:21" x14ac:dyDescent="0.3">
      <c r="A929" s="158"/>
      <c r="B929" s="158"/>
      <c r="C929" s="158"/>
      <c r="D929" s="158"/>
      <c r="E929" s="158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</row>
    <row r="930" spans="1:21" x14ac:dyDescent="0.3">
      <c r="A930" s="158"/>
      <c r="B930" s="158"/>
      <c r="C930" s="158"/>
      <c r="D930" s="158"/>
      <c r="E930" s="158"/>
      <c r="H930" s="158"/>
      <c r="I930" s="158"/>
      <c r="J930" s="158"/>
      <c r="K930" s="158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</row>
    <row r="931" spans="1:21" x14ac:dyDescent="0.3">
      <c r="A931" s="158"/>
      <c r="B931" s="158"/>
      <c r="C931" s="158"/>
      <c r="D931" s="158"/>
      <c r="E931" s="158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</row>
    <row r="932" spans="1:21" x14ac:dyDescent="0.3">
      <c r="A932" s="158"/>
      <c r="B932" s="158"/>
      <c r="C932" s="158"/>
      <c r="D932" s="158"/>
      <c r="E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</row>
    <row r="933" spans="1:21" x14ac:dyDescent="0.3">
      <c r="A933" s="158"/>
      <c r="B933" s="158"/>
      <c r="C933" s="158"/>
      <c r="D933" s="158"/>
      <c r="E933" s="158"/>
      <c r="H933" s="158"/>
      <c r="I933" s="158"/>
      <c r="J933" s="158"/>
      <c r="K933" s="158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</row>
    <row r="934" spans="1:21" x14ac:dyDescent="0.3">
      <c r="A934" s="158"/>
      <c r="B934" s="158"/>
      <c r="C934" s="158"/>
      <c r="D934" s="158"/>
      <c r="E934" s="158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</row>
    <row r="935" spans="1:21" x14ac:dyDescent="0.3">
      <c r="A935" s="158"/>
      <c r="B935" s="158"/>
      <c r="C935" s="158"/>
      <c r="D935" s="158"/>
      <c r="E935" s="158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</row>
    <row r="936" spans="1:21" x14ac:dyDescent="0.3">
      <c r="A936" s="158"/>
      <c r="B936" s="158"/>
      <c r="C936" s="158"/>
      <c r="D936" s="158"/>
      <c r="E936" s="158"/>
      <c r="H936" s="158"/>
      <c r="I936" s="158"/>
      <c r="J936" s="158"/>
      <c r="K936" s="158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</row>
    <row r="937" spans="1:21" x14ac:dyDescent="0.3">
      <c r="A937" s="158"/>
      <c r="B937" s="158"/>
      <c r="C937" s="158"/>
      <c r="D937" s="158"/>
      <c r="E937" s="158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</row>
    <row r="938" spans="1:21" x14ac:dyDescent="0.3">
      <c r="A938" s="158"/>
      <c r="B938" s="158"/>
      <c r="C938" s="158"/>
      <c r="D938" s="158"/>
      <c r="E938" s="158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</row>
    <row r="939" spans="1:21" x14ac:dyDescent="0.3">
      <c r="A939" s="158"/>
      <c r="B939" s="158"/>
      <c r="C939" s="158"/>
      <c r="D939" s="158"/>
      <c r="E939" s="158"/>
      <c r="H939" s="158"/>
      <c r="I939" s="158"/>
      <c r="J939" s="158"/>
      <c r="K939" s="158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</row>
    <row r="940" spans="1:21" x14ac:dyDescent="0.3">
      <c r="A940" s="158"/>
      <c r="B940" s="158"/>
      <c r="C940" s="158"/>
      <c r="D940" s="158"/>
      <c r="E940" s="158"/>
      <c r="H940" s="158"/>
      <c r="I940" s="158"/>
      <c r="J940" s="158"/>
      <c r="K940" s="158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</row>
    <row r="941" spans="1:21" x14ac:dyDescent="0.3">
      <c r="A941" s="158"/>
      <c r="B941" s="158"/>
      <c r="C941" s="158"/>
      <c r="D941" s="158"/>
      <c r="E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</row>
    <row r="942" spans="1:21" x14ac:dyDescent="0.3">
      <c r="A942" s="158"/>
      <c r="B942" s="158"/>
      <c r="C942" s="158"/>
      <c r="D942" s="158"/>
      <c r="E942" s="158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</row>
    <row r="943" spans="1:21" x14ac:dyDescent="0.3">
      <c r="A943" s="158"/>
      <c r="B943" s="158"/>
      <c r="C943" s="158"/>
      <c r="D943" s="158"/>
      <c r="E943" s="158"/>
      <c r="H943" s="158"/>
      <c r="I943" s="158"/>
      <c r="J943" s="158"/>
      <c r="K943" s="158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</row>
    <row r="944" spans="1:21" x14ac:dyDescent="0.3">
      <c r="A944" s="158"/>
      <c r="B944" s="158"/>
      <c r="C944" s="158"/>
      <c r="D944" s="158"/>
      <c r="E944" s="158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</row>
    <row r="945" spans="1:21" x14ac:dyDescent="0.3">
      <c r="A945" s="158"/>
      <c r="B945" s="158"/>
      <c r="C945" s="158"/>
      <c r="D945" s="158"/>
      <c r="E945" s="158"/>
      <c r="H945" s="158"/>
      <c r="I945" s="158"/>
      <c r="J945" s="158"/>
      <c r="K945" s="158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</row>
    <row r="946" spans="1:21" x14ac:dyDescent="0.3">
      <c r="A946" s="158"/>
      <c r="B946" s="158"/>
      <c r="C946" s="158"/>
      <c r="D946" s="158"/>
      <c r="E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</row>
    <row r="947" spans="1:21" x14ac:dyDescent="0.3">
      <c r="A947" s="158"/>
      <c r="B947" s="158"/>
      <c r="C947" s="158"/>
      <c r="D947" s="158"/>
      <c r="E947" s="158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</row>
    <row r="948" spans="1:21" x14ac:dyDescent="0.3">
      <c r="A948" s="158"/>
      <c r="B948" s="158"/>
      <c r="C948" s="158"/>
      <c r="D948" s="158"/>
      <c r="E948" s="158"/>
      <c r="H948" s="158"/>
      <c r="I948" s="158"/>
      <c r="J948" s="158"/>
      <c r="K948" s="158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</row>
    <row r="949" spans="1:21" x14ac:dyDescent="0.3">
      <c r="A949" s="158"/>
      <c r="B949" s="158"/>
      <c r="C949" s="158"/>
      <c r="D949" s="158"/>
      <c r="E949" s="158"/>
      <c r="H949" s="158"/>
      <c r="I949" s="158"/>
      <c r="J949" s="158"/>
      <c r="K949" s="158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</row>
    <row r="950" spans="1:21" x14ac:dyDescent="0.3">
      <c r="A950" s="158"/>
      <c r="B950" s="158"/>
      <c r="C950" s="158"/>
      <c r="D950" s="158"/>
      <c r="E950" s="158"/>
      <c r="H950" s="158"/>
      <c r="I950" s="158"/>
      <c r="J950" s="158"/>
      <c r="K950" s="158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</row>
    <row r="951" spans="1:21" x14ac:dyDescent="0.3">
      <c r="A951" s="158"/>
      <c r="B951" s="158"/>
      <c r="C951" s="158"/>
      <c r="D951" s="158"/>
      <c r="E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</row>
    <row r="952" spans="1:21" x14ac:dyDescent="0.3">
      <c r="A952" s="158"/>
      <c r="B952" s="158"/>
      <c r="C952" s="158"/>
      <c r="D952" s="158"/>
      <c r="E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</row>
    <row r="953" spans="1:21" x14ac:dyDescent="0.3">
      <c r="A953" s="158"/>
      <c r="B953" s="158"/>
      <c r="C953" s="158"/>
      <c r="D953" s="158"/>
      <c r="E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</row>
    <row r="954" spans="1:21" x14ac:dyDescent="0.3">
      <c r="A954" s="158"/>
      <c r="B954" s="158"/>
      <c r="C954" s="158"/>
      <c r="D954" s="158"/>
      <c r="E954" s="158"/>
      <c r="H954" s="158"/>
      <c r="I954" s="158"/>
      <c r="J954" s="158"/>
      <c r="K954" s="158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</row>
    <row r="955" spans="1:21" x14ac:dyDescent="0.3">
      <c r="A955" s="158"/>
      <c r="B955" s="158"/>
      <c r="C955" s="158"/>
      <c r="D955" s="158"/>
      <c r="E955" s="158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</row>
    <row r="956" spans="1:21" x14ac:dyDescent="0.3">
      <c r="A956" s="158"/>
      <c r="B956" s="158"/>
      <c r="C956" s="158"/>
      <c r="D956" s="158"/>
      <c r="E956" s="158"/>
      <c r="H956" s="158"/>
      <c r="I956" s="158"/>
      <c r="J956" s="158"/>
      <c r="K956" s="158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</row>
    <row r="957" spans="1:21" x14ac:dyDescent="0.3">
      <c r="A957" s="158"/>
      <c r="B957" s="158"/>
      <c r="C957" s="158"/>
      <c r="D957" s="158"/>
      <c r="E957" s="158"/>
      <c r="H957" s="158"/>
      <c r="I957" s="158"/>
      <c r="J957" s="158"/>
      <c r="K957" s="158"/>
      <c r="L957" s="158"/>
      <c r="M957" s="158"/>
      <c r="N957" s="158"/>
      <c r="O957" s="158"/>
      <c r="P957" s="158"/>
      <c r="Q957" s="158"/>
      <c r="R957" s="158"/>
      <c r="S957" s="158"/>
      <c r="T957" s="158"/>
      <c r="U957" s="158"/>
    </row>
    <row r="958" spans="1:21" x14ac:dyDescent="0.3">
      <c r="A958" s="158"/>
      <c r="B958" s="158"/>
      <c r="C958" s="158"/>
      <c r="D958" s="158"/>
      <c r="E958" s="158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</row>
    <row r="959" spans="1:21" x14ac:dyDescent="0.3">
      <c r="A959" s="158"/>
      <c r="B959" s="158"/>
      <c r="C959" s="158"/>
      <c r="D959" s="158"/>
      <c r="E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</row>
    <row r="960" spans="1:21" x14ac:dyDescent="0.3">
      <c r="A960" s="158"/>
      <c r="B960" s="158"/>
      <c r="C960" s="158"/>
      <c r="D960" s="158"/>
      <c r="E960" s="158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</row>
    <row r="961" spans="1:21" x14ac:dyDescent="0.3">
      <c r="A961" s="158"/>
      <c r="B961" s="158"/>
      <c r="C961" s="158"/>
      <c r="D961" s="158"/>
      <c r="E961" s="158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</row>
    <row r="962" spans="1:21" x14ac:dyDescent="0.3">
      <c r="A962" s="158"/>
      <c r="B962" s="158"/>
      <c r="C962" s="158"/>
      <c r="D962" s="158"/>
      <c r="E962" s="158"/>
      <c r="H962" s="158"/>
      <c r="I962" s="158"/>
      <c r="J962" s="158"/>
      <c r="K962" s="158"/>
      <c r="L962" s="158"/>
      <c r="M962" s="158"/>
      <c r="N962" s="158"/>
      <c r="O962" s="158"/>
      <c r="P962" s="158"/>
      <c r="Q962" s="158"/>
      <c r="R962" s="158"/>
      <c r="S962" s="158"/>
      <c r="T962" s="158"/>
      <c r="U962" s="158"/>
    </row>
    <row r="963" spans="1:21" x14ac:dyDescent="0.3">
      <c r="A963" s="158"/>
      <c r="B963" s="158"/>
      <c r="C963" s="158"/>
      <c r="D963" s="158"/>
      <c r="E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</row>
    <row r="964" spans="1:21" x14ac:dyDescent="0.3">
      <c r="A964" s="158"/>
      <c r="B964" s="158"/>
      <c r="C964" s="158"/>
      <c r="D964" s="158"/>
      <c r="E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</row>
    <row r="965" spans="1:21" x14ac:dyDescent="0.3">
      <c r="A965" s="158"/>
      <c r="B965" s="158"/>
      <c r="C965" s="158"/>
      <c r="D965" s="158"/>
      <c r="E965" s="158"/>
      <c r="H965" s="158"/>
      <c r="I965" s="158"/>
      <c r="J965" s="158"/>
      <c r="K965" s="158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</row>
    <row r="966" spans="1:21" x14ac:dyDescent="0.3">
      <c r="A966" s="158"/>
      <c r="B966" s="158"/>
      <c r="C966" s="158"/>
      <c r="D966" s="158"/>
      <c r="E966" s="158"/>
      <c r="H966" s="158"/>
      <c r="I966" s="158"/>
      <c r="J966" s="158"/>
      <c r="K966" s="158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</row>
    <row r="967" spans="1:21" x14ac:dyDescent="0.3">
      <c r="A967" s="158"/>
      <c r="B967" s="158"/>
      <c r="C967" s="158"/>
      <c r="D967" s="158"/>
      <c r="E967" s="158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</row>
    <row r="968" spans="1:21" x14ac:dyDescent="0.3">
      <c r="A968" s="158"/>
      <c r="B968" s="158"/>
      <c r="C968" s="158"/>
      <c r="D968" s="158"/>
      <c r="E968" s="158"/>
      <c r="H968" s="158"/>
      <c r="I968" s="158"/>
      <c r="J968" s="158"/>
      <c r="K968" s="158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</row>
    <row r="969" spans="1:21" x14ac:dyDescent="0.3">
      <c r="A969" s="158"/>
      <c r="B969" s="158"/>
      <c r="C969" s="158"/>
      <c r="D969" s="158"/>
      <c r="E969" s="158"/>
      <c r="H969" s="158"/>
      <c r="I969" s="158"/>
      <c r="J969" s="158"/>
      <c r="K969" s="158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</row>
    <row r="970" spans="1:21" x14ac:dyDescent="0.3">
      <c r="A970" s="158"/>
      <c r="B970" s="158"/>
      <c r="C970" s="158"/>
      <c r="D970" s="158"/>
      <c r="E970" s="158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</row>
    <row r="971" spans="1:21" x14ac:dyDescent="0.3">
      <c r="A971" s="158"/>
      <c r="B971" s="158"/>
      <c r="C971" s="158"/>
      <c r="D971" s="158"/>
      <c r="E971" s="158"/>
      <c r="H971" s="158"/>
      <c r="I971" s="158"/>
      <c r="J971" s="158"/>
      <c r="K971" s="158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</row>
    <row r="972" spans="1:21" x14ac:dyDescent="0.3">
      <c r="A972" s="158"/>
      <c r="B972" s="158"/>
      <c r="C972" s="158"/>
      <c r="D972" s="158"/>
      <c r="E972" s="158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</row>
    <row r="973" spans="1:21" x14ac:dyDescent="0.3">
      <c r="A973" s="158"/>
      <c r="B973" s="158"/>
      <c r="C973" s="158"/>
      <c r="D973" s="158"/>
      <c r="E973" s="158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</row>
    <row r="974" spans="1:21" x14ac:dyDescent="0.3">
      <c r="A974" s="158"/>
      <c r="B974" s="158"/>
      <c r="C974" s="158"/>
      <c r="D974" s="158"/>
      <c r="E974" s="158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</row>
    <row r="975" spans="1:21" x14ac:dyDescent="0.3">
      <c r="A975" s="158"/>
      <c r="B975" s="158"/>
      <c r="C975" s="158"/>
      <c r="D975" s="158"/>
      <c r="E975" s="158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</row>
    <row r="976" spans="1:21" x14ac:dyDescent="0.3">
      <c r="A976" s="158"/>
      <c r="B976" s="158"/>
      <c r="C976" s="158"/>
      <c r="D976" s="158"/>
      <c r="E976" s="158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</row>
    <row r="977" spans="1:21" x14ac:dyDescent="0.3">
      <c r="A977" s="158"/>
      <c r="B977" s="158"/>
      <c r="C977" s="158"/>
      <c r="D977" s="158"/>
      <c r="E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</row>
    <row r="978" spans="1:21" x14ac:dyDescent="0.3">
      <c r="A978" s="158"/>
      <c r="B978" s="158"/>
      <c r="C978" s="158"/>
      <c r="D978" s="158"/>
      <c r="E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</row>
    <row r="979" spans="1:21" x14ac:dyDescent="0.3">
      <c r="A979" s="158"/>
      <c r="B979" s="158"/>
      <c r="C979" s="158"/>
      <c r="D979" s="158"/>
      <c r="E979" s="158"/>
      <c r="H979" s="158"/>
      <c r="I979" s="158"/>
      <c r="J979" s="158"/>
      <c r="K979" s="158"/>
      <c r="L979" s="158"/>
      <c r="M979" s="158"/>
      <c r="N979" s="158"/>
      <c r="O979" s="158"/>
      <c r="P979" s="158"/>
      <c r="Q979" s="158"/>
      <c r="R979" s="158"/>
      <c r="S979" s="158"/>
      <c r="T979" s="158"/>
      <c r="U979" s="158"/>
    </row>
    <row r="980" spans="1:21" x14ac:dyDescent="0.3">
      <c r="A980" s="158"/>
      <c r="B980" s="158"/>
      <c r="C980" s="158"/>
      <c r="D980" s="158"/>
      <c r="E980" s="158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</row>
    <row r="981" spans="1:21" x14ac:dyDescent="0.3">
      <c r="A981" s="158"/>
      <c r="B981" s="158"/>
      <c r="C981" s="158"/>
      <c r="D981" s="158"/>
      <c r="E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</row>
    <row r="982" spans="1:21" x14ac:dyDescent="0.3">
      <c r="A982" s="158"/>
      <c r="B982" s="158"/>
      <c r="C982" s="158"/>
      <c r="D982" s="158"/>
      <c r="E982" s="158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</row>
    <row r="983" spans="1:21" x14ac:dyDescent="0.3">
      <c r="A983" s="158"/>
      <c r="B983" s="158"/>
      <c r="C983" s="158"/>
      <c r="D983" s="158"/>
      <c r="E983" s="158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</row>
    <row r="984" spans="1:21" x14ac:dyDescent="0.3">
      <c r="A984" s="158"/>
      <c r="B984" s="158"/>
      <c r="C984" s="158"/>
      <c r="D984" s="158"/>
      <c r="E984" s="158"/>
      <c r="H984" s="158"/>
      <c r="I984" s="158"/>
      <c r="J984" s="158"/>
      <c r="K984" s="158"/>
      <c r="L984" s="158"/>
      <c r="M984" s="158"/>
      <c r="N984" s="158"/>
      <c r="O984" s="158"/>
      <c r="P984" s="158"/>
      <c r="Q984" s="158"/>
      <c r="R984" s="158"/>
      <c r="S984" s="158"/>
      <c r="T984" s="158"/>
      <c r="U984" s="158"/>
    </row>
    <row r="985" spans="1:21" x14ac:dyDescent="0.3">
      <c r="A985" s="158"/>
      <c r="B985" s="158"/>
      <c r="C985" s="158"/>
      <c r="D985" s="158"/>
      <c r="E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</row>
    <row r="986" spans="1:21" x14ac:dyDescent="0.3">
      <c r="A986" s="158"/>
      <c r="B986" s="158"/>
      <c r="C986" s="158"/>
      <c r="D986" s="158"/>
      <c r="E986" s="158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</row>
    <row r="987" spans="1:21" x14ac:dyDescent="0.3">
      <c r="A987" s="158"/>
      <c r="B987" s="158"/>
      <c r="C987" s="158"/>
      <c r="D987" s="158"/>
      <c r="E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</row>
    <row r="988" spans="1:21" x14ac:dyDescent="0.3">
      <c r="A988" s="158"/>
      <c r="B988" s="158"/>
      <c r="C988" s="158"/>
      <c r="D988" s="158"/>
      <c r="E988" s="158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</row>
    <row r="989" spans="1:21" x14ac:dyDescent="0.3">
      <c r="A989" s="158"/>
      <c r="B989" s="158"/>
      <c r="C989" s="158"/>
      <c r="D989" s="158"/>
      <c r="E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</row>
    <row r="990" spans="1:21" x14ac:dyDescent="0.3">
      <c r="A990" s="158"/>
      <c r="B990" s="158"/>
      <c r="C990" s="158"/>
      <c r="D990" s="158"/>
      <c r="E990" s="158"/>
      <c r="H990" s="158"/>
      <c r="I990" s="158"/>
      <c r="J990" s="158"/>
      <c r="K990" s="158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</row>
    <row r="991" spans="1:21" x14ac:dyDescent="0.3">
      <c r="A991" s="158"/>
      <c r="B991" s="158"/>
      <c r="C991" s="158"/>
      <c r="D991" s="158"/>
      <c r="E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</row>
    <row r="992" spans="1:21" x14ac:dyDescent="0.3">
      <c r="A992" s="158"/>
      <c r="B992" s="158"/>
      <c r="C992" s="158"/>
      <c r="D992" s="158"/>
      <c r="E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</row>
    <row r="993" spans="1:21" x14ac:dyDescent="0.3">
      <c r="A993" s="158"/>
      <c r="B993" s="158"/>
      <c r="C993" s="158"/>
      <c r="D993" s="158"/>
      <c r="E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</row>
    <row r="994" spans="1:21" x14ac:dyDescent="0.3">
      <c r="A994" s="158"/>
      <c r="B994" s="158"/>
      <c r="C994" s="158"/>
      <c r="D994" s="158"/>
      <c r="E994" s="158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</row>
    <row r="995" spans="1:21" x14ac:dyDescent="0.3">
      <c r="A995" s="158"/>
      <c r="B995" s="158"/>
      <c r="C995" s="158"/>
      <c r="D995" s="158"/>
      <c r="E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</row>
    <row r="996" spans="1:21" x14ac:dyDescent="0.3">
      <c r="A996" s="158"/>
      <c r="B996" s="158"/>
      <c r="C996" s="158"/>
      <c r="D996" s="158"/>
      <c r="E996" s="158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</row>
    <row r="997" spans="1:21" x14ac:dyDescent="0.3">
      <c r="A997" s="158"/>
      <c r="B997" s="158"/>
      <c r="C997" s="158"/>
      <c r="D997" s="158"/>
      <c r="E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</row>
    <row r="998" spans="1:21" x14ac:dyDescent="0.3">
      <c r="A998" s="158"/>
      <c r="B998" s="158"/>
      <c r="C998" s="158"/>
      <c r="D998" s="158"/>
      <c r="E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</row>
    <row r="999" spans="1:21" x14ac:dyDescent="0.3">
      <c r="A999" s="158"/>
      <c r="B999" s="158"/>
      <c r="C999" s="158"/>
      <c r="D999" s="158"/>
      <c r="E999" s="158"/>
      <c r="H999" s="158"/>
      <c r="I999" s="158"/>
      <c r="J999" s="158"/>
      <c r="K999" s="158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</row>
  </sheetData>
  <mergeCells count="10">
    <mergeCell ref="A50:C51"/>
    <mergeCell ref="A53:C54"/>
    <mergeCell ref="A56:C56"/>
    <mergeCell ref="D56:E56"/>
    <mergeCell ref="A1:E1"/>
    <mergeCell ref="A7:A8"/>
    <mergeCell ref="B7:B8"/>
    <mergeCell ref="C7:C8"/>
    <mergeCell ref="D7:E7"/>
    <mergeCell ref="A47:B48"/>
  </mergeCells>
  <printOptions horizontalCentered="1"/>
  <pageMargins left="0.39370078740157483" right="0.39370078740157483" top="1.1811023622047245" bottom="0.39370078740157483" header="0.19685039370078741" footer="0.19685039370078741"/>
  <pageSetup paperSize="9" scale="80" fitToWidth="0" fitToHeight="0" orientation="portrait" r:id="rId1"/>
  <headerFooter>
    <oddHeader>&amp;L&amp;G&amp;C&amp;G&amp;R&amp;G</oddHeader>
    <oddFooter>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2A11-7989-4D2D-B3D3-A3775E8A1CA7}">
  <sheetPr>
    <tabColor rgb="FF92D050"/>
  </sheetPr>
  <dimension ref="A1:AA973"/>
  <sheetViews>
    <sheetView view="pageBreakPreview" zoomScaleNormal="100" zoomScaleSheetLayoutView="100" workbookViewId="0">
      <selection activeCell="B8" sqref="B8"/>
    </sheetView>
  </sheetViews>
  <sheetFormatPr defaultColWidth="14.44140625" defaultRowHeight="15" customHeight="1" x14ac:dyDescent="0.25"/>
  <cols>
    <col min="1" max="1" width="1.109375" style="118" customWidth="1"/>
    <col min="2" max="2" width="75.6640625" style="118" customWidth="1"/>
    <col min="3" max="3" width="10.109375" style="118" customWidth="1"/>
    <col min="4" max="4" width="12" style="118" customWidth="1"/>
    <col min="5" max="5" width="1.109375" style="118" customWidth="1"/>
    <col min="6" max="6" width="11.44140625" style="118" customWidth="1"/>
    <col min="7" max="7" width="62.5546875" style="118" customWidth="1"/>
    <col min="8" max="27" width="9.109375" style="118" customWidth="1"/>
    <col min="28" max="16384" width="14.44140625" style="118"/>
  </cols>
  <sheetData>
    <row r="1" spans="1:27" ht="13.8" x14ac:dyDescent="0.25">
      <c r="A1" s="116"/>
      <c r="B1" s="116"/>
      <c r="C1" s="117"/>
      <c r="D1" s="117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27" ht="17.399999999999999" x14ac:dyDescent="0.3">
      <c r="A2" s="116"/>
      <c r="B2" s="270" t="s">
        <v>182</v>
      </c>
      <c r="C2" s="271"/>
      <c r="D2" s="271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3" spans="1:27" ht="13.8" x14ac:dyDescent="0.25">
      <c r="A3" s="119"/>
      <c r="B3" s="120"/>
      <c r="C3" s="120"/>
      <c r="D3" s="120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</row>
    <row r="4" spans="1:27" ht="13.8" x14ac:dyDescent="0.25">
      <c r="A4" s="116"/>
      <c r="B4" s="272" t="s">
        <v>183</v>
      </c>
      <c r="C4" s="271"/>
      <c r="D4" s="271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</row>
    <row r="5" spans="1:27" ht="13.8" x14ac:dyDescent="0.25">
      <c r="A5" s="116"/>
      <c r="B5" s="121"/>
      <c r="C5" s="121"/>
      <c r="D5" s="12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</row>
    <row r="6" spans="1:27" ht="13.8" x14ac:dyDescent="0.25">
      <c r="A6" s="116"/>
      <c r="B6" s="122" t="str">
        <f>[9]ORÇAMENTO!A5</f>
        <v>OBRA: AMPLIAÇÃO DA ESCOLA MUNICIPAL DERMEVAL ALVES DE MIRANDA - 3ª ETAPA</v>
      </c>
      <c r="C6" s="123"/>
      <c r="D6" s="123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</row>
    <row r="7" spans="1:27" ht="13.8" x14ac:dyDescent="0.25">
      <c r="A7" s="116"/>
      <c r="B7" s="122" t="str">
        <f>[9]ORÇAMENTO!A6</f>
        <v>LOCALIZAÇÃO: RUA JOSÉ LUÍS DE MELO - COHAB 02 - PALMARES/PE- COORDENADAS: 8°40'33.3"S 35°35'30.7"W</v>
      </c>
      <c r="C7" s="123"/>
      <c r="D7" s="123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</row>
    <row r="8" spans="1:27" ht="13.8" x14ac:dyDescent="0.25">
      <c r="A8" s="116"/>
      <c r="B8" s="122" t="str">
        <f>[9]ORÇAMENTO!A8</f>
        <v>DATA: JULHO/2024</v>
      </c>
      <c r="C8" s="124"/>
      <c r="D8" s="124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</row>
    <row r="9" spans="1:27" ht="13.8" x14ac:dyDescent="0.25">
      <c r="A9" s="116"/>
      <c r="B9" s="122"/>
      <c r="C9" s="125"/>
      <c r="D9" s="125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</row>
    <row r="10" spans="1:27" ht="13.8" x14ac:dyDescent="0.25">
      <c r="A10" s="116"/>
      <c r="B10" s="126" t="s">
        <v>184</v>
      </c>
      <c r="C10" s="127" t="s">
        <v>185</v>
      </c>
      <c r="D10" s="127" t="s">
        <v>186</v>
      </c>
      <c r="E10" s="116"/>
      <c r="F10" s="116"/>
      <c r="G10" s="128" t="s">
        <v>187</v>
      </c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</row>
    <row r="11" spans="1:27" ht="13.8" x14ac:dyDescent="0.25">
      <c r="A11" s="116"/>
      <c r="B11" s="129"/>
      <c r="C11" s="130"/>
      <c r="D11" s="130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</row>
    <row r="12" spans="1:27" ht="13.8" x14ac:dyDescent="0.25">
      <c r="A12" s="116"/>
      <c r="B12" s="131" t="s">
        <v>188</v>
      </c>
      <c r="C12" s="132" t="s">
        <v>189</v>
      </c>
      <c r="D12" s="133">
        <v>0.04</v>
      </c>
      <c r="E12" s="116"/>
      <c r="F12" s="116" t="s">
        <v>190</v>
      </c>
      <c r="G12" s="134" t="s">
        <v>191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</row>
    <row r="13" spans="1:27" ht="13.8" x14ac:dyDescent="0.25">
      <c r="A13" s="116"/>
      <c r="B13" s="131"/>
      <c r="C13" s="132"/>
      <c r="D13" s="135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</row>
    <row r="14" spans="1:27" ht="13.8" x14ac:dyDescent="0.25">
      <c r="A14" s="116"/>
      <c r="B14" s="131" t="s">
        <v>192</v>
      </c>
      <c r="C14" s="132" t="s">
        <v>193</v>
      </c>
      <c r="D14" s="133">
        <v>1.23E-2</v>
      </c>
      <c r="E14" s="116"/>
      <c r="F14" s="116" t="s">
        <v>190</v>
      </c>
      <c r="G14" s="134" t="s">
        <v>194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</row>
    <row r="15" spans="1:27" ht="13.8" x14ac:dyDescent="0.25">
      <c r="A15" s="116"/>
      <c r="B15" s="131"/>
      <c r="C15" s="132"/>
      <c r="D15" s="13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</row>
    <row r="16" spans="1:27" ht="13.8" x14ac:dyDescent="0.25">
      <c r="A16" s="116"/>
      <c r="B16" s="131" t="s">
        <v>195</v>
      </c>
      <c r="C16" s="132" t="s">
        <v>196</v>
      </c>
      <c r="D16" s="133">
        <v>9.7000000000000003E-3</v>
      </c>
      <c r="E16" s="116"/>
      <c r="F16" s="116" t="s">
        <v>190</v>
      </c>
      <c r="G16" s="134" t="s">
        <v>197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pans="1:27" ht="13.8" x14ac:dyDescent="0.25">
      <c r="A17" s="116"/>
      <c r="B17" s="131"/>
      <c r="C17" s="132"/>
      <c r="D17" s="13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pans="1:27" ht="13.8" x14ac:dyDescent="0.25">
      <c r="A18" s="116"/>
      <c r="B18" s="131" t="s">
        <v>198</v>
      </c>
      <c r="C18" s="132" t="s">
        <v>199</v>
      </c>
      <c r="D18" s="133">
        <v>8.0000000000000002E-3</v>
      </c>
      <c r="E18" s="116"/>
      <c r="F18" s="116" t="s">
        <v>200</v>
      </c>
      <c r="G18" s="137" t="s">
        <v>201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</row>
    <row r="19" spans="1:27" ht="13.8" x14ac:dyDescent="0.25">
      <c r="A19" s="116"/>
      <c r="B19" s="131"/>
      <c r="C19" s="132"/>
      <c r="D19" s="138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</row>
    <row r="20" spans="1:27" ht="13.8" x14ac:dyDescent="0.25">
      <c r="A20" s="116"/>
      <c r="B20" s="131" t="s">
        <v>202</v>
      </c>
      <c r="C20" s="132" t="s">
        <v>202</v>
      </c>
      <c r="D20" s="138">
        <v>0.03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</row>
    <row r="21" spans="1:27" ht="13.8" x14ac:dyDescent="0.25">
      <c r="A21" s="116"/>
      <c r="B21" s="131" t="s">
        <v>203</v>
      </c>
      <c r="C21" s="132" t="s">
        <v>204</v>
      </c>
      <c r="D21" s="138">
        <v>0.02</v>
      </c>
      <c r="E21" s="116"/>
      <c r="F21" s="139">
        <f>0.05*0.4</f>
        <v>2.0000000000000004E-2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</row>
    <row r="22" spans="1:27" ht="13.8" x14ac:dyDescent="0.25">
      <c r="A22" s="116"/>
      <c r="B22" s="131" t="s">
        <v>205</v>
      </c>
      <c r="C22" s="132" t="s">
        <v>205</v>
      </c>
      <c r="D22" s="138">
        <v>6.4999999999999997E-3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</row>
    <row r="23" spans="1:27" ht="13.8" x14ac:dyDescent="0.25">
      <c r="A23" s="116"/>
      <c r="B23" s="131" t="s">
        <v>206</v>
      </c>
      <c r="C23" s="132" t="s">
        <v>207</v>
      </c>
      <c r="D23" s="138">
        <v>0</v>
      </c>
      <c r="E23" s="116"/>
      <c r="F23" s="116" t="s">
        <v>208</v>
      </c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</row>
    <row r="24" spans="1:27" ht="13.8" x14ac:dyDescent="0.25">
      <c r="A24" s="116"/>
      <c r="B24" s="131" t="s">
        <v>209</v>
      </c>
      <c r="C24" s="132" t="s">
        <v>14</v>
      </c>
      <c r="D24" s="133">
        <f>SUM(D20:D23)</f>
        <v>5.6500000000000002E-2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</row>
    <row r="25" spans="1:27" ht="13.8" x14ac:dyDescent="0.25">
      <c r="A25" s="116"/>
      <c r="B25" s="131"/>
      <c r="C25" s="132"/>
      <c r="D25" s="138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</row>
    <row r="26" spans="1:27" ht="13.8" x14ac:dyDescent="0.25">
      <c r="A26" s="116"/>
      <c r="B26" s="131" t="s">
        <v>210</v>
      </c>
      <c r="C26" s="132" t="s">
        <v>211</v>
      </c>
      <c r="D26" s="133">
        <v>6.1800000000000001E-2</v>
      </c>
      <c r="E26" s="116"/>
      <c r="F26" s="116" t="s">
        <v>212</v>
      </c>
      <c r="G26" s="134" t="s">
        <v>213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</row>
    <row r="27" spans="1:27" ht="13.8" x14ac:dyDescent="0.25">
      <c r="A27" s="116"/>
      <c r="B27" s="129"/>
      <c r="C27" s="130"/>
      <c r="D27" s="140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</row>
    <row r="28" spans="1:27" ht="13.8" x14ac:dyDescent="0.25">
      <c r="A28" s="116"/>
      <c r="B28" s="141" t="s">
        <v>214</v>
      </c>
      <c r="C28" s="142"/>
      <c r="D28" s="133">
        <f>ROUND((((1+D12+D18+D16)*(1+D14)*(1+D26))/(1-D24))-1,4)</f>
        <v>0.20499999999999999</v>
      </c>
      <c r="E28" s="116"/>
      <c r="F28" s="143" t="s">
        <v>215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</row>
    <row r="29" spans="1:27" ht="13.8" x14ac:dyDescent="0.25">
      <c r="A29" s="116"/>
      <c r="B29" s="116"/>
      <c r="C29" s="117"/>
      <c r="D29" s="144"/>
      <c r="E29" s="116"/>
      <c r="F29" s="116"/>
      <c r="G29" s="134" t="s">
        <v>216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</row>
    <row r="30" spans="1:27" ht="13.8" x14ac:dyDescent="0.25">
      <c r="A30" s="116"/>
      <c r="B30" s="116"/>
      <c r="C30" s="117"/>
      <c r="D30" s="117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</row>
    <row r="31" spans="1:27" ht="13.8" x14ac:dyDescent="0.25">
      <c r="A31" s="116"/>
      <c r="B31" s="116"/>
      <c r="C31" s="117"/>
      <c r="D31" s="117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</row>
    <row r="32" spans="1:27" x14ac:dyDescent="0.25">
      <c r="A32" s="116"/>
      <c r="B32" s="145" t="s">
        <v>217</v>
      </c>
      <c r="C32" s="117"/>
      <c r="D32" s="117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pans="2:7" ht="13.8" x14ac:dyDescent="0.25">
      <c r="B33" s="146"/>
      <c r="C33" s="147"/>
      <c r="D33" s="148"/>
      <c r="G33" s="149" t="s">
        <v>218</v>
      </c>
    </row>
    <row r="34" spans="2:7" ht="13.8" x14ac:dyDescent="0.25">
      <c r="B34" s="150"/>
      <c r="C34" s="151"/>
      <c r="D34" s="152"/>
      <c r="G34" s="118" t="s">
        <v>219</v>
      </c>
    </row>
    <row r="35" spans="2:7" ht="13.8" x14ac:dyDescent="0.25">
      <c r="B35" s="150"/>
      <c r="C35" s="151"/>
      <c r="D35" s="152"/>
      <c r="G35" s="118" t="s">
        <v>220</v>
      </c>
    </row>
    <row r="36" spans="2:7" ht="13.8" x14ac:dyDescent="0.25">
      <c r="B36" s="150"/>
      <c r="C36" s="151"/>
      <c r="D36" s="152"/>
      <c r="G36" s="118" t="s">
        <v>221</v>
      </c>
    </row>
    <row r="37" spans="2:7" ht="13.8" x14ac:dyDescent="0.25">
      <c r="B37" s="150"/>
      <c r="C37" s="151"/>
      <c r="D37" s="152"/>
    </row>
    <row r="38" spans="2:7" ht="13.8" x14ac:dyDescent="0.25">
      <c r="B38" s="153"/>
      <c r="C38" s="154"/>
      <c r="D38" s="155"/>
      <c r="G38" s="156" t="s">
        <v>218</v>
      </c>
    </row>
    <row r="39" spans="2:7" ht="13.8" x14ac:dyDescent="0.25">
      <c r="B39" s="156"/>
      <c r="C39" s="151"/>
      <c r="D39" s="151"/>
      <c r="G39" s="118" t="s">
        <v>222</v>
      </c>
    </row>
    <row r="40" spans="2:7" ht="13.8" x14ac:dyDescent="0.25">
      <c r="B40" s="156" t="s">
        <v>223</v>
      </c>
      <c r="C40" s="151"/>
      <c r="D40" s="151"/>
      <c r="G40" s="118" t="s">
        <v>224</v>
      </c>
    </row>
    <row r="41" spans="2:7" ht="13.8" x14ac:dyDescent="0.25">
      <c r="B41" s="273" t="s">
        <v>225</v>
      </c>
      <c r="C41" s="274"/>
      <c r="D41" s="274"/>
    </row>
    <row r="42" spans="2:7" ht="45.6" customHeight="1" x14ac:dyDescent="0.25">
      <c r="B42" s="273" t="s">
        <v>226</v>
      </c>
      <c r="C42" s="274"/>
      <c r="D42" s="274"/>
    </row>
    <row r="43" spans="2:7" ht="105" customHeight="1" x14ac:dyDescent="0.25">
      <c r="B43" s="273" t="s">
        <v>227</v>
      </c>
      <c r="C43" s="274"/>
      <c r="D43" s="274"/>
    </row>
    <row r="44" spans="2:7" ht="13.8" x14ac:dyDescent="0.25">
      <c r="C44" s="151"/>
      <c r="D44" s="151"/>
    </row>
    <row r="45" spans="2:7" ht="14.25" customHeight="1" x14ac:dyDescent="0.25">
      <c r="C45" s="151"/>
      <c r="D45" s="151"/>
    </row>
    <row r="46" spans="2:7" ht="14.25" customHeight="1" x14ac:dyDescent="0.25"/>
    <row r="47" spans="2:7" ht="14.4" customHeight="1" x14ac:dyDescent="0.25">
      <c r="B47" s="151"/>
    </row>
    <row r="48" spans="2:7" ht="14.25" customHeight="1" x14ac:dyDescent="0.25">
      <c r="C48" s="151"/>
      <c r="D48" s="151"/>
    </row>
    <row r="49" spans="3:4" ht="14.25" customHeight="1" x14ac:dyDescent="0.25">
      <c r="C49" s="151"/>
      <c r="D49" s="151"/>
    </row>
    <row r="50" spans="3:4" ht="14.25" customHeight="1" x14ac:dyDescent="0.25">
      <c r="C50" s="151"/>
      <c r="D50" s="151"/>
    </row>
    <row r="51" spans="3:4" ht="14.25" customHeight="1" x14ac:dyDescent="0.25">
      <c r="C51" s="151"/>
      <c r="D51" s="151"/>
    </row>
    <row r="52" spans="3:4" ht="14.25" customHeight="1" x14ac:dyDescent="0.25">
      <c r="C52" s="151"/>
      <c r="D52" s="151"/>
    </row>
    <row r="53" spans="3:4" ht="14.25" customHeight="1" x14ac:dyDescent="0.25">
      <c r="C53" s="151"/>
      <c r="D53" s="151"/>
    </row>
    <row r="54" spans="3:4" ht="14.25" customHeight="1" x14ac:dyDescent="0.25">
      <c r="C54" s="151"/>
      <c r="D54" s="151"/>
    </row>
    <row r="55" spans="3:4" ht="14.25" customHeight="1" x14ac:dyDescent="0.25">
      <c r="C55" s="151"/>
      <c r="D55" s="151"/>
    </row>
    <row r="56" spans="3:4" ht="14.25" customHeight="1" x14ac:dyDescent="0.25">
      <c r="C56" s="151"/>
      <c r="D56" s="151"/>
    </row>
    <row r="57" spans="3:4" ht="14.25" customHeight="1" x14ac:dyDescent="0.25">
      <c r="C57" s="151"/>
      <c r="D57" s="151"/>
    </row>
    <row r="58" spans="3:4" ht="14.25" customHeight="1" x14ac:dyDescent="0.25">
      <c r="C58" s="151"/>
      <c r="D58" s="151"/>
    </row>
    <row r="59" spans="3:4" ht="14.25" customHeight="1" x14ac:dyDescent="0.25">
      <c r="C59" s="151"/>
      <c r="D59" s="151"/>
    </row>
    <row r="60" spans="3:4" ht="14.25" customHeight="1" x14ac:dyDescent="0.25">
      <c r="C60" s="151"/>
      <c r="D60" s="151"/>
    </row>
    <row r="61" spans="3:4" ht="14.25" customHeight="1" x14ac:dyDescent="0.25">
      <c r="C61" s="151"/>
      <c r="D61" s="151"/>
    </row>
    <row r="62" spans="3:4" ht="14.25" customHeight="1" x14ac:dyDescent="0.25">
      <c r="C62" s="151"/>
      <c r="D62" s="151"/>
    </row>
    <row r="63" spans="3:4" ht="14.25" customHeight="1" x14ac:dyDescent="0.25">
      <c r="C63" s="151"/>
      <c r="D63" s="151"/>
    </row>
    <row r="64" spans="3:4" ht="14.25" customHeight="1" x14ac:dyDescent="0.25">
      <c r="C64" s="151"/>
      <c r="D64" s="151"/>
    </row>
    <row r="65" spans="3:4" ht="14.25" customHeight="1" x14ac:dyDescent="0.25">
      <c r="C65" s="151"/>
      <c r="D65" s="151"/>
    </row>
    <row r="66" spans="3:4" ht="14.25" customHeight="1" x14ac:dyDescent="0.25">
      <c r="C66" s="151"/>
      <c r="D66" s="151"/>
    </row>
    <row r="67" spans="3:4" ht="14.25" customHeight="1" x14ac:dyDescent="0.25">
      <c r="C67" s="151"/>
      <c r="D67" s="151"/>
    </row>
    <row r="68" spans="3:4" ht="14.25" customHeight="1" x14ac:dyDescent="0.25">
      <c r="C68" s="151"/>
      <c r="D68" s="151"/>
    </row>
    <row r="69" spans="3:4" ht="14.25" customHeight="1" x14ac:dyDescent="0.25">
      <c r="C69" s="151"/>
      <c r="D69" s="151"/>
    </row>
    <row r="70" spans="3:4" ht="14.25" customHeight="1" x14ac:dyDescent="0.25">
      <c r="C70" s="151"/>
      <c r="D70" s="151"/>
    </row>
    <row r="71" spans="3:4" ht="14.25" customHeight="1" x14ac:dyDescent="0.25">
      <c r="C71" s="151"/>
      <c r="D71" s="151"/>
    </row>
    <row r="72" spans="3:4" ht="14.25" customHeight="1" x14ac:dyDescent="0.25">
      <c r="C72" s="151"/>
      <c r="D72" s="151"/>
    </row>
    <row r="73" spans="3:4" ht="14.25" customHeight="1" x14ac:dyDescent="0.25">
      <c r="C73" s="151"/>
      <c r="D73" s="151"/>
    </row>
    <row r="74" spans="3:4" ht="14.25" customHeight="1" x14ac:dyDescent="0.25">
      <c r="C74" s="151"/>
      <c r="D74" s="151"/>
    </row>
    <row r="75" spans="3:4" ht="14.25" customHeight="1" x14ac:dyDescent="0.25">
      <c r="C75" s="151"/>
      <c r="D75" s="151"/>
    </row>
    <row r="76" spans="3:4" ht="14.25" customHeight="1" x14ac:dyDescent="0.25">
      <c r="C76" s="151"/>
      <c r="D76" s="151"/>
    </row>
    <row r="77" spans="3:4" ht="14.25" customHeight="1" x14ac:dyDescent="0.25">
      <c r="C77" s="151"/>
      <c r="D77" s="151"/>
    </row>
    <row r="78" spans="3:4" ht="14.25" customHeight="1" x14ac:dyDescent="0.25">
      <c r="C78" s="151"/>
      <c r="D78" s="151"/>
    </row>
    <row r="79" spans="3:4" ht="14.25" customHeight="1" x14ac:dyDescent="0.25">
      <c r="C79" s="151"/>
      <c r="D79" s="151"/>
    </row>
    <row r="80" spans="3:4" ht="14.25" customHeight="1" x14ac:dyDescent="0.25">
      <c r="C80" s="151"/>
      <c r="D80" s="151"/>
    </row>
    <row r="81" spans="3:4" ht="14.25" customHeight="1" x14ac:dyDescent="0.25">
      <c r="C81" s="151"/>
      <c r="D81" s="151"/>
    </row>
    <row r="82" spans="3:4" ht="14.25" customHeight="1" x14ac:dyDescent="0.25">
      <c r="C82" s="151"/>
      <c r="D82" s="151"/>
    </row>
    <row r="83" spans="3:4" ht="14.25" customHeight="1" x14ac:dyDescent="0.25">
      <c r="C83" s="151"/>
      <c r="D83" s="151"/>
    </row>
    <row r="84" spans="3:4" ht="14.25" customHeight="1" x14ac:dyDescent="0.25">
      <c r="C84" s="151"/>
      <c r="D84" s="151"/>
    </row>
    <row r="85" spans="3:4" ht="14.25" customHeight="1" x14ac:dyDescent="0.25">
      <c r="C85" s="151"/>
      <c r="D85" s="151"/>
    </row>
    <row r="86" spans="3:4" ht="14.25" customHeight="1" x14ac:dyDescent="0.25">
      <c r="C86" s="151"/>
      <c r="D86" s="151"/>
    </row>
    <row r="87" spans="3:4" ht="14.25" customHeight="1" x14ac:dyDescent="0.25">
      <c r="C87" s="151"/>
      <c r="D87" s="151"/>
    </row>
    <row r="88" spans="3:4" ht="14.25" customHeight="1" x14ac:dyDescent="0.25">
      <c r="C88" s="151"/>
      <c r="D88" s="151"/>
    </row>
    <row r="89" spans="3:4" ht="14.25" customHeight="1" x14ac:dyDescent="0.25">
      <c r="C89" s="151"/>
      <c r="D89" s="151"/>
    </row>
    <row r="90" spans="3:4" ht="14.25" customHeight="1" x14ac:dyDescent="0.25">
      <c r="C90" s="151"/>
      <c r="D90" s="151"/>
    </row>
    <row r="91" spans="3:4" ht="14.25" customHeight="1" x14ac:dyDescent="0.25">
      <c r="C91" s="151"/>
      <c r="D91" s="151"/>
    </row>
    <row r="92" spans="3:4" ht="14.25" customHeight="1" x14ac:dyDescent="0.25">
      <c r="C92" s="151"/>
      <c r="D92" s="151"/>
    </row>
    <row r="93" spans="3:4" ht="14.25" customHeight="1" x14ac:dyDescent="0.25">
      <c r="C93" s="151"/>
      <c r="D93" s="151"/>
    </row>
    <row r="94" spans="3:4" ht="14.25" customHeight="1" x14ac:dyDescent="0.25">
      <c r="C94" s="151"/>
      <c r="D94" s="151"/>
    </row>
    <row r="95" spans="3:4" ht="14.25" customHeight="1" x14ac:dyDescent="0.25">
      <c r="C95" s="151"/>
      <c r="D95" s="151"/>
    </row>
    <row r="96" spans="3:4" ht="14.25" customHeight="1" x14ac:dyDescent="0.25">
      <c r="C96" s="151"/>
      <c r="D96" s="151"/>
    </row>
    <row r="97" spans="3:4" ht="14.25" customHeight="1" x14ac:dyDescent="0.25">
      <c r="C97" s="151"/>
      <c r="D97" s="151"/>
    </row>
    <row r="98" spans="3:4" ht="14.25" customHeight="1" x14ac:dyDescent="0.25">
      <c r="C98" s="151"/>
      <c r="D98" s="151"/>
    </row>
    <row r="99" spans="3:4" ht="14.25" customHeight="1" x14ac:dyDescent="0.25">
      <c r="C99" s="151"/>
      <c r="D99" s="151"/>
    </row>
    <row r="100" spans="3:4" ht="14.25" customHeight="1" x14ac:dyDescent="0.25">
      <c r="C100" s="151"/>
      <c r="D100" s="151"/>
    </row>
    <row r="101" spans="3:4" ht="14.25" customHeight="1" x14ac:dyDescent="0.25">
      <c r="C101" s="151"/>
      <c r="D101" s="151"/>
    </row>
    <row r="102" spans="3:4" ht="14.25" customHeight="1" x14ac:dyDescent="0.25">
      <c r="C102" s="151"/>
      <c r="D102" s="151"/>
    </row>
    <row r="103" spans="3:4" ht="14.25" customHeight="1" x14ac:dyDescent="0.25">
      <c r="C103" s="151"/>
      <c r="D103" s="151"/>
    </row>
    <row r="104" spans="3:4" ht="14.25" customHeight="1" x14ac:dyDescent="0.25">
      <c r="C104" s="151"/>
      <c r="D104" s="151"/>
    </row>
    <row r="105" spans="3:4" ht="14.25" customHeight="1" x14ac:dyDescent="0.25">
      <c r="C105" s="151"/>
      <c r="D105" s="151"/>
    </row>
    <row r="106" spans="3:4" ht="14.25" customHeight="1" x14ac:dyDescent="0.25">
      <c r="C106" s="151"/>
      <c r="D106" s="151"/>
    </row>
    <row r="107" spans="3:4" ht="14.25" customHeight="1" x14ac:dyDescent="0.25">
      <c r="C107" s="151"/>
      <c r="D107" s="151"/>
    </row>
    <row r="108" spans="3:4" ht="14.25" customHeight="1" x14ac:dyDescent="0.25">
      <c r="C108" s="151"/>
      <c r="D108" s="151"/>
    </row>
    <row r="109" spans="3:4" ht="14.25" customHeight="1" x14ac:dyDescent="0.25">
      <c r="C109" s="151"/>
      <c r="D109" s="151"/>
    </row>
    <row r="110" spans="3:4" ht="14.25" customHeight="1" x14ac:dyDescent="0.25">
      <c r="C110" s="151"/>
      <c r="D110" s="151"/>
    </row>
    <row r="111" spans="3:4" ht="14.25" customHeight="1" x14ac:dyDescent="0.25">
      <c r="C111" s="151"/>
      <c r="D111" s="151"/>
    </row>
    <row r="112" spans="3:4" ht="14.25" customHeight="1" x14ac:dyDescent="0.25">
      <c r="C112" s="151"/>
      <c r="D112" s="151"/>
    </row>
    <row r="113" spans="3:4" ht="14.25" customHeight="1" x14ac:dyDescent="0.25">
      <c r="C113" s="151"/>
      <c r="D113" s="151"/>
    </row>
    <row r="114" spans="3:4" ht="14.25" customHeight="1" x14ac:dyDescent="0.25">
      <c r="C114" s="151"/>
      <c r="D114" s="151"/>
    </row>
    <row r="115" spans="3:4" ht="14.25" customHeight="1" x14ac:dyDescent="0.25">
      <c r="C115" s="151"/>
      <c r="D115" s="151"/>
    </row>
    <row r="116" spans="3:4" ht="14.25" customHeight="1" x14ac:dyDescent="0.25">
      <c r="C116" s="151"/>
      <c r="D116" s="151"/>
    </row>
    <row r="117" spans="3:4" ht="14.25" customHeight="1" x14ac:dyDescent="0.25">
      <c r="C117" s="151"/>
      <c r="D117" s="151"/>
    </row>
    <row r="118" spans="3:4" ht="14.25" customHeight="1" x14ac:dyDescent="0.25">
      <c r="C118" s="151"/>
      <c r="D118" s="151"/>
    </row>
    <row r="119" spans="3:4" ht="14.25" customHeight="1" x14ac:dyDescent="0.25">
      <c r="C119" s="151"/>
      <c r="D119" s="151"/>
    </row>
    <row r="120" spans="3:4" ht="14.25" customHeight="1" x14ac:dyDescent="0.25">
      <c r="C120" s="151"/>
      <c r="D120" s="151"/>
    </row>
    <row r="121" spans="3:4" ht="14.25" customHeight="1" x14ac:dyDescent="0.25">
      <c r="C121" s="151"/>
      <c r="D121" s="151"/>
    </row>
    <row r="122" spans="3:4" ht="14.25" customHeight="1" x14ac:dyDescent="0.25">
      <c r="C122" s="151"/>
      <c r="D122" s="151"/>
    </row>
    <row r="123" spans="3:4" ht="14.25" customHeight="1" x14ac:dyDescent="0.25">
      <c r="C123" s="151"/>
      <c r="D123" s="151"/>
    </row>
    <row r="124" spans="3:4" ht="14.25" customHeight="1" x14ac:dyDescent="0.25">
      <c r="C124" s="151"/>
      <c r="D124" s="151"/>
    </row>
    <row r="125" spans="3:4" ht="14.25" customHeight="1" x14ac:dyDescent="0.25">
      <c r="C125" s="151"/>
      <c r="D125" s="151"/>
    </row>
    <row r="126" spans="3:4" ht="14.25" customHeight="1" x14ac:dyDescent="0.25">
      <c r="C126" s="151"/>
      <c r="D126" s="151"/>
    </row>
    <row r="127" spans="3:4" ht="14.25" customHeight="1" x14ac:dyDescent="0.25">
      <c r="C127" s="151"/>
      <c r="D127" s="151"/>
    </row>
    <row r="128" spans="3:4" ht="14.25" customHeight="1" x14ac:dyDescent="0.25">
      <c r="C128" s="151"/>
      <c r="D128" s="151"/>
    </row>
    <row r="129" spans="3:4" ht="14.25" customHeight="1" x14ac:dyDescent="0.25">
      <c r="C129" s="151"/>
      <c r="D129" s="151"/>
    </row>
    <row r="130" spans="3:4" ht="14.25" customHeight="1" x14ac:dyDescent="0.25">
      <c r="C130" s="151"/>
      <c r="D130" s="151"/>
    </row>
    <row r="131" spans="3:4" ht="14.25" customHeight="1" x14ac:dyDescent="0.25">
      <c r="C131" s="151"/>
      <c r="D131" s="151"/>
    </row>
    <row r="132" spans="3:4" ht="14.25" customHeight="1" x14ac:dyDescent="0.25">
      <c r="C132" s="151"/>
      <c r="D132" s="151"/>
    </row>
    <row r="133" spans="3:4" ht="14.25" customHeight="1" x14ac:dyDescent="0.25">
      <c r="C133" s="151"/>
      <c r="D133" s="151"/>
    </row>
    <row r="134" spans="3:4" ht="14.25" customHeight="1" x14ac:dyDescent="0.25">
      <c r="C134" s="151"/>
      <c r="D134" s="151"/>
    </row>
    <row r="135" spans="3:4" ht="14.25" customHeight="1" x14ac:dyDescent="0.25">
      <c r="C135" s="151"/>
      <c r="D135" s="151"/>
    </row>
    <row r="136" spans="3:4" ht="14.25" customHeight="1" x14ac:dyDescent="0.25">
      <c r="C136" s="151"/>
      <c r="D136" s="151"/>
    </row>
    <row r="137" spans="3:4" ht="14.25" customHeight="1" x14ac:dyDescent="0.25">
      <c r="C137" s="151"/>
      <c r="D137" s="151"/>
    </row>
    <row r="138" spans="3:4" ht="14.25" customHeight="1" x14ac:dyDescent="0.25">
      <c r="C138" s="151"/>
      <c r="D138" s="151"/>
    </row>
    <row r="139" spans="3:4" ht="14.25" customHeight="1" x14ac:dyDescent="0.25">
      <c r="C139" s="151"/>
      <c r="D139" s="151"/>
    </row>
    <row r="140" spans="3:4" ht="14.25" customHeight="1" x14ac:dyDescent="0.25">
      <c r="C140" s="151"/>
      <c r="D140" s="151"/>
    </row>
    <row r="141" spans="3:4" ht="14.25" customHeight="1" x14ac:dyDescent="0.25">
      <c r="C141" s="151"/>
      <c r="D141" s="151"/>
    </row>
    <row r="142" spans="3:4" ht="14.25" customHeight="1" x14ac:dyDescent="0.25">
      <c r="C142" s="151"/>
      <c r="D142" s="151"/>
    </row>
    <row r="143" spans="3:4" ht="14.25" customHeight="1" x14ac:dyDescent="0.25">
      <c r="C143" s="151"/>
      <c r="D143" s="151"/>
    </row>
    <row r="144" spans="3:4" ht="14.25" customHeight="1" x14ac:dyDescent="0.25">
      <c r="C144" s="151"/>
      <c r="D144" s="151"/>
    </row>
    <row r="145" spans="3:4" ht="14.25" customHeight="1" x14ac:dyDescent="0.25">
      <c r="C145" s="151"/>
      <c r="D145" s="151"/>
    </row>
    <row r="146" spans="3:4" ht="14.25" customHeight="1" x14ac:dyDescent="0.25">
      <c r="C146" s="151"/>
      <c r="D146" s="151"/>
    </row>
    <row r="147" spans="3:4" ht="14.25" customHeight="1" x14ac:dyDescent="0.25">
      <c r="C147" s="151"/>
      <c r="D147" s="151"/>
    </row>
    <row r="148" spans="3:4" ht="14.25" customHeight="1" x14ac:dyDescent="0.25">
      <c r="C148" s="151"/>
      <c r="D148" s="151"/>
    </row>
    <row r="149" spans="3:4" ht="14.25" customHeight="1" x14ac:dyDescent="0.25">
      <c r="C149" s="151"/>
      <c r="D149" s="151"/>
    </row>
    <row r="150" spans="3:4" ht="14.25" customHeight="1" x14ac:dyDescent="0.25">
      <c r="C150" s="151"/>
      <c r="D150" s="151"/>
    </row>
    <row r="151" spans="3:4" ht="14.25" customHeight="1" x14ac:dyDescent="0.25">
      <c r="C151" s="151"/>
      <c r="D151" s="151"/>
    </row>
    <row r="152" spans="3:4" ht="14.25" customHeight="1" x14ac:dyDescent="0.25">
      <c r="C152" s="151"/>
      <c r="D152" s="151"/>
    </row>
    <row r="153" spans="3:4" ht="14.25" customHeight="1" x14ac:dyDescent="0.25">
      <c r="C153" s="151"/>
      <c r="D153" s="151"/>
    </row>
    <row r="154" spans="3:4" ht="14.25" customHeight="1" x14ac:dyDescent="0.25">
      <c r="C154" s="151"/>
      <c r="D154" s="151"/>
    </row>
    <row r="155" spans="3:4" ht="14.25" customHeight="1" x14ac:dyDescent="0.25">
      <c r="C155" s="151"/>
      <c r="D155" s="151"/>
    </row>
    <row r="156" spans="3:4" ht="14.25" customHeight="1" x14ac:dyDescent="0.25">
      <c r="C156" s="151"/>
      <c r="D156" s="151"/>
    </row>
    <row r="157" spans="3:4" ht="14.25" customHeight="1" x14ac:dyDescent="0.25">
      <c r="C157" s="151"/>
      <c r="D157" s="151"/>
    </row>
    <row r="158" spans="3:4" ht="14.25" customHeight="1" x14ac:dyDescent="0.25">
      <c r="C158" s="151"/>
      <c r="D158" s="151"/>
    </row>
    <row r="159" spans="3:4" ht="14.25" customHeight="1" x14ac:dyDescent="0.25">
      <c r="C159" s="151"/>
      <c r="D159" s="151"/>
    </row>
    <row r="160" spans="3:4" ht="14.25" customHeight="1" x14ac:dyDescent="0.25">
      <c r="C160" s="151"/>
      <c r="D160" s="151"/>
    </row>
    <row r="161" spans="3:4" ht="14.25" customHeight="1" x14ac:dyDescent="0.25">
      <c r="C161" s="151"/>
      <c r="D161" s="151"/>
    </row>
    <row r="162" spans="3:4" ht="14.25" customHeight="1" x14ac:dyDescent="0.25">
      <c r="C162" s="151"/>
      <c r="D162" s="151"/>
    </row>
    <row r="163" spans="3:4" ht="14.25" customHeight="1" x14ac:dyDescent="0.25">
      <c r="C163" s="151"/>
      <c r="D163" s="151"/>
    </row>
    <row r="164" spans="3:4" ht="14.25" customHeight="1" x14ac:dyDescent="0.25">
      <c r="C164" s="151"/>
      <c r="D164" s="151"/>
    </row>
    <row r="165" spans="3:4" ht="14.25" customHeight="1" x14ac:dyDescent="0.25">
      <c r="C165" s="151"/>
      <c r="D165" s="151"/>
    </row>
    <row r="166" spans="3:4" ht="14.25" customHeight="1" x14ac:dyDescent="0.25">
      <c r="C166" s="151"/>
      <c r="D166" s="151"/>
    </row>
    <row r="167" spans="3:4" ht="14.25" customHeight="1" x14ac:dyDescent="0.25">
      <c r="C167" s="151"/>
      <c r="D167" s="151"/>
    </row>
    <row r="168" spans="3:4" ht="14.25" customHeight="1" x14ac:dyDescent="0.25">
      <c r="C168" s="151"/>
      <c r="D168" s="151"/>
    </row>
    <row r="169" spans="3:4" ht="14.25" customHeight="1" x14ac:dyDescent="0.25">
      <c r="C169" s="151"/>
      <c r="D169" s="151"/>
    </row>
    <row r="170" spans="3:4" ht="14.25" customHeight="1" x14ac:dyDescent="0.25">
      <c r="C170" s="151"/>
      <c r="D170" s="151"/>
    </row>
    <row r="171" spans="3:4" ht="14.25" customHeight="1" x14ac:dyDescent="0.25">
      <c r="C171" s="151"/>
      <c r="D171" s="151"/>
    </row>
    <row r="172" spans="3:4" ht="14.25" customHeight="1" x14ac:dyDescent="0.25">
      <c r="C172" s="151"/>
      <c r="D172" s="151"/>
    </row>
    <row r="173" spans="3:4" ht="14.25" customHeight="1" x14ac:dyDescent="0.25">
      <c r="C173" s="151"/>
      <c r="D173" s="151"/>
    </row>
    <row r="174" spans="3:4" ht="14.25" customHeight="1" x14ac:dyDescent="0.25">
      <c r="C174" s="151"/>
      <c r="D174" s="151"/>
    </row>
    <row r="175" spans="3:4" ht="14.25" customHeight="1" x14ac:dyDescent="0.25">
      <c r="C175" s="151"/>
      <c r="D175" s="151"/>
    </row>
    <row r="176" spans="3:4" ht="14.25" customHeight="1" x14ac:dyDescent="0.25">
      <c r="C176" s="151"/>
      <c r="D176" s="151"/>
    </row>
    <row r="177" spans="3:4" ht="14.25" customHeight="1" x14ac:dyDescent="0.25">
      <c r="C177" s="151"/>
      <c r="D177" s="151"/>
    </row>
    <row r="178" spans="3:4" ht="14.25" customHeight="1" x14ac:dyDescent="0.25">
      <c r="C178" s="151"/>
      <c r="D178" s="151"/>
    </row>
    <row r="179" spans="3:4" ht="14.25" customHeight="1" x14ac:dyDescent="0.25">
      <c r="C179" s="151"/>
      <c r="D179" s="151"/>
    </row>
    <row r="180" spans="3:4" ht="14.25" customHeight="1" x14ac:dyDescent="0.25">
      <c r="C180" s="151"/>
      <c r="D180" s="151"/>
    </row>
    <row r="181" spans="3:4" ht="14.25" customHeight="1" x14ac:dyDescent="0.25">
      <c r="C181" s="151"/>
      <c r="D181" s="151"/>
    </row>
    <row r="182" spans="3:4" ht="14.25" customHeight="1" x14ac:dyDescent="0.25">
      <c r="C182" s="151"/>
      <c r="D182" s="151"/>
    </row>
    <row r="183" spans="3:4" ht="14.25" customHeight="1" x14ac:dyDescent="0.25">
      <c r="C183" s="151"/>
      <c r="D183" s="151"/>
    </row>
    <row r="184" spans="3:4" ht="14.25" customHeight="1" x14ac:dyDescent="0.25">
      <c r="C184" s="151"/>
      <c r="D184" s="151"/>
    </row>
    <row r="185" spans="3:4" ht="14.25" customHeight="1" x14ac:dyDescent="0.25">
      <c r="C185" s="151"/>
      <c r="D185" s="151"/>
    </row>
    <row r="186" spans="3:4" ht="14.25" customHeight="1" x14ac:dyDescent="0.25">
      <c r="C186" s="151"/>
      <c r="D186" s="151"/>
    </row>
    <row r="187" spans="3:4" ht="14.25" customHeight="1" x14ac:dyDescent="0.25">
      <c r="C187" s="151"/>
      <c r="D187" s="151"/>
    </row>
    <row r="188" spans="3:4" ht="14.25" customHeight="1" x14ac:dyDescent="0.25">
      <c r="C188" s="151"/>
      <c r="D188" s="151"/>
    </row>
    <row r="189" spans="3:4" ht="14.25" customHeight="1" x14ac:dyDescent="0.25">
      <c r="C189" s="151"/>
      <c r="D189" s="151"/>
    </row>
    <row r="190" spans="3:4" ht="14.25" customHeight="1" x14ac:dyDescent="0.25">
      <c r="C190" s="151"/>
      <c r="D190" s="151"/>
    </row>
    <row r="191" spans="3:4" ht="14.25" customHeight="1" x14ac:dyDescent="0.25">
      <c r="C191" s="151"/>
      <c r="D191" s="151"/>
    </row>
    <row r="192" spans="3:4" ht="14.25" customHeight="1" x14ac:dyDescent="0.25">
      <c r="C192" s="151"/>
      <c r="D192" s="151"/>
    </row>
    <row r="193" spans="3:4" ht="14.25" customHeight="1" x14ac:dyDescent="0.25">
      <c r="C193" s="151"/>
      <c r="D193" s="151"/>
    </row>
    <row r="194" spans="3:4" ht="14.25" customHeight="1" x14ac:dyDescent="0.25">
      <c r="C194" s="151"/>
      <c r="D194" s="151"/>
    </row>
    <row r="195" spans="3:4" ht="14.25" customHeight="1" x14ac:dyDescent="0.25">
      <c r="C195" s="151"/>
      <c r="D195" s="151"/>
    </row>
    <row r="196" spans="3:4" ht="14.25" customHeight="1" x14ac:dyDescent="0.25">
      <c r="C196" s="151"/>
      <c r="D196" s="151"/>
    </row>
    <row r="197" spans="3:4" ht="14.25" customHeight="1" x14ac:dyDescent="0.25">
      <c r="C197" s="151"/>
      <c r="D197" s="151"/>
    </row>
    <row r="198" spans="3:4" ht="14.25" customHeight="1" x14ac:dyDescent="0.25">
      <c r="C198" s="151"/>
      <c r="D198" s="151"/>
    </row>
    <row r="199" spans="3:4" ht="14.25" customHeight="1" x14ac:dyDescent="0.25">
      <c r="C199" s="151"/>
      <c r="D199" s="151"/>
    </row>
    <row r="200" spans="3:4" ht="14.25" customHeight="1" x14ac:dyDescent="0.25">
      <c r="C200" s="151"/>
      <c r="D200" s="151"/>
    </row>
    <row r="201" spans="3:4" ht="14.25" customHeight="1" x14ac:dyDescent="0.25">
      <c r="C201" s="151"/>
      <c r="D201" s="151"/>
    </row>
    <row r="202" spans="3:4" ht="14.25" customHeight="1" x14ac:dyDescent="0.25">
      <c r="C202" s="151"/>
      <c r="D202" s="151"/>
    </row>
    <row r="203" spans="3:4" ht="14.25" customHeight="1" x14ac:dyDescent="0.25">
      <c r="C203" s="151"/>
      <c r="D203" s="151"/>
    </row>
    <row r="204" spans="3:4" ht="14.25" customHeight="1" x14ac:dyDescent="0.25">
      <c r="C204" s="151"/>
      <c r="D204" s="151"/>
    </row>
    <row r="205" spans="3:4" ht="14.25" customHeight="1" x14ac:dyDescent="0.25">
      <c r="C205" s="151"/>
      <c r="D205" s="151"/>
    </row>
    <row r="206" spans="3:4" ht="14.25" customHeight="1" x14ac:dyDescent="0.25">
      <c r="C206" s="151"/>
      <c r="D206" s="151"/>
    </row>
    <row r="207" spans="3:4" ht="14.25" customHeight="1" x14ac:dyDescent="0.25">
      <c r="C207" s="151"/>
      <c r="D207" s="151"/>
    </row>
    <row r="208" spans="3:4" ht="14.25" customHeight="1" x14ac:dyDescent="0.25">
      <c r="C208" s="151"/>
      <c r="D208" s="151"/>
    </row>
    <row r="209" spans="3:4" ht="14.25" customHeight="1" x14ac:dyDescent="0.25">
      <c r="C209" s="151"/>
      <c r="D209" s="151"/>
    </row>
    <row r="210" spans="3:4" ht="14.25" customHeight="1" x14ac:dyDescent="0.25">
      <c r="C210" s="151"/>
      <c r="D210" s="151"/>
    </row>
    <row r="211" spans="3:4" ht="14.25" customHeight="1" x14ac:dyDescent="0.25">
      <c r="C211" s="151"/>
      <c r="D211" s="151"/>
    </row>
    <row r="212" spans="3:4" ht="14.25" customHeight="1" x14ac:dyDescent="0.25">
      <c r="C212" s="151"/>
      <c r="D212" s="151"/>
    </row>
    <row r="213" spans="3:4" ht="14.25" customHeight="1" x14ac:dyDescent="0.25">
      <c r="C213" s="151"/>
      <c r="D213" s="151"/>
    </row>
    <row r="214" spans="3:4" ht="14.25" customHeight="1" x14ac:dyDescent="0.25">
      <c r="C214" s="151"/>
      <c r="D214" s="151"/>
    </row>
    <row r="215" spans="3:4" ht="14.25" customHeight="1" x14ac:dyDescent="0.25">
      <c r="C215" s="151"/>
      <c r="D215" s="151"/>
    </row>
    <row r="216" spans="3:4" ht="14.25" customHeight="1" x14ac:dyDescent="0.25">
      <c r="C216" s="151"/>
      <c r="D216" s="151"/>
    </row>
    <row r="217" spans="3:4" ht="14.25" customHeight="1" x14ac:dyDescent="0.25">
      <c r="C217" s="151"/>
      <c r="D217" s="151"/>
    </row>
    <row r="218" spans="3:4" ht="14.25" customHeight="1" x14ac:dyDescent="0.25">
      <c r="C218" s="151"/>
      <c r="D218" s="151"/>
    </row>
    <row r="219" spans="3:4" ht="14.25" customHeight="1" x14ac:dyDescent="0.25">
      <c r="C219" s="151"/>
      <c r="D219" s="151"/>
    </row>
    <row r="220" spans="3:4" ht="14.25" customHeight="1" x14ac:dyDescent="0.25">
      <c r="C220" s="151"/>
      <c r="D220" s="151"/>
    </row>
    <row r="221" spans="3:4" ht="14.25" customHeight="1" x14ac:dyDescent="0.25">
      <c r="C221" s="151"/>
      <c r="D221" s="151"/>
    </row>
    <row r="222" spans="3:4" ht="14.25" customHeight="1" x14ac:dyDescent="0.25">
      <c r="C222" s="151"/>
      <c r="D222" s="151"/>
    </row>
    <row r="223" spans="3:4" ht="14.25" customHeight="1" x14ac:dyDescent="0.25">
      <c r="C223" s="151"/>
      <c r="D223" s="151"/>
    </row>
    <row r="224" spans="3:4" ht="14.25" customHeight="1" x14ac:dyDescent="0.25">
      <c r="C224" s="151"/>
      <c r="D224" s="151"/>
    </row>
    <row r="225" spans="3:4" ht="14.25" customHeight="1" x14ac:dyDescent="0.25">
      <c r="C225" s="151"/>
      <c r="D225" s="151"/>
    </row>
    <row r="226" spans="3:4" ht="14.25" customHeight="1" x14ac:dyDescent="0.25">
      <c r="C226" s="151"/>
      <c r="D226" s="151"/>
    </row>
    <row r="227" spans="3:4" ht="14.25" customHeight="1" x14ac:dyDescent="0.25">
      <c r="C227" s="151"/>
      <c r="D227" s="151"/>
    </row>
    <row r="228" spans="3:4" ht="14.25" customHeight="1" x14ac:dyDescent="0.25">
      <c r="C228" s="151"/>
      <c r="D228" s="151"/>
    </row>
    <row r="229" spans="3:4" ht="14.25" customHeight="1" x14ac:dyDescent="0.25">
      <c r="C229" s="151"/>
      <c r="D229" s="151"/>
    </row>
    <row r="230" spans="3:4" ht="14.25" customHeight="1" x14ac:dyDescent="0.25">
      <c r="C230" s="151"/>
      <c r="D230" s="151"/>
    </row>
    <row r="231" spans="3:4" ht="14.25" customHeight="1" x14ac:dyDescent="0.25">
      <c r="C231" s="151"/>
      <c r="D231" s="151"/>
    </row>
    <row r="232" spans="3:4" ht="14.25" customHeight="1" x14ac:dyDescent="0.25">
      <c r="C232" s="151"/>
      <c r="D232" s="151"/>
    </row>
    <row r="233" spans="3:4" ht="14.25" customHeight="1" x14ac:dyDescent="0.25">
      <c r="C233" s="151"/>
      <c r="D233" s="151"/>
    </row>
    <row r="234" spans="3:4" ht="14.25" customHeight="1" x14ac:dyDescent="0.25">
      <c r="C234" s="151"/>
      <c r="D234" s="151"/>
    </row>
    <row r="235" spans="3:4" ht="14.25" customHeight="1" x14ac:dyDescent="0.25">
      <c r="C235" s="151"/>
      <c r="D235" s="151"/>
    </row>
    <row r="236" spans="3:4" ht="14.25" customHeight="1" x14ac:dyDescent="0.25">
      <c r="C236" s="151"/>
      <c r="D236" s="151"/>
    </row>
    <row r="237" spans="3:4" ht="14.25" customHeight="1" x14ac:dyDescent="0.25">
      <c r="C237" s="151"/>
      <c r="D237" s="151"/>
    </row>
    <row r="238" spans="3:4" ht="14.25" customHeight="1" x14ac:dyDescent="0.25">
      <c r="C238" s="151"/>
      <c r="D238" s="151"/>
    </row>
    <row r="239" spans="3:4" ht="14.25" customHeight="1" x14ac:dyDescent="0.25">
      <c r="C239" s="151"/>
      <c r="D239" s="151"/>
    </row>
    <row r="240" spans="3:4" ht="14.25" customHeight="1" x14ac:dyDescent="0.25">
      <c r="C240" s="151"/>
      <c r="D240" s="151"/>
    </row>
    <row r="241" spans="3:4" ht="14.25" customHeight="1" x14ac:dyDescent="0.25">
      <c r="C241" s="151"/>
      <c r="D241" s="151"/>
    </row>
    <row r="242" spans="3:4" ht="14.25" customHeight="1" x14ac:dyDescent="0.25">
      <c r="C242" s="151"/>
      <c r="D242" s="151"/>
    </row>
    <row r="243" spans="3:4" ht="14.25" customHeight="1" x14ac:dyDescent="0.25">
      <c r="C243" s="151"/>
      <c r="D243" s="151"/>
    </row>
    <row r="244" spans="3:4" ht="14.25" customHeight="1" x14ac:dyDescent="0.25">
      <c r="C244" s="151"/>
      <c r="D244" s="151"/>
    </row>
    <row r="245" spans="3:4" ht="14.25" customHeight="1" x14ac:dyDescent="0.25">
      <c r="C245" s="151"/>
      <c r="D245" s="151"/>
    </row>
    <row r="246" spans="3:4" ht="14.25" customHeight="1" x14ac:dyDescent="0.25">
      <c r="C246" s="151"/>
      <c r="D246" s="151"/>
    </row>
    <row r="247" spans="3:4" ht="14.25" customHeight="1" x14ac:dyDescent="0.25">
      <c r="C247" s="151"/>
      <c r="D247" s="151"/>
    </row>
    <row r="248" spans="3:4" ht="14.25" customHeight="1" x14ac:dyDescent="0.25">
      <c r="C248" s="151"/>
      <c r="D248" s="151"/>
    </row>
    <row r="249" spans="3:4" ht="14.25" customHeight="1" x14ac:dyDescent="0.25">
      <c r="C249" s="151"/>
      <c r="D249" s="151"/>
    </row>
    <row r="250" spans="3:4" ht="14.25" customHeight="1" x14ac:dyDescent="0.25">
      <c r="C250" s="151"/>
      <c r="D250" s="151"/>
    </row>
    <row r="251" spans="3:4" ht="14.25" customHeight="1" x14ac:dyDescent="0.25">
      <c r="C251" s="151"/>
      <c r="D251" s="151"/>
    </row>
    <row r="252" spans="3:4" ht="14.25" customHeight="1" x14ac:dyDescent="0.25">
      <c r="C252" s="151"/>
      <c r="D252" s="151"/>
    </row>
    <row r="253" spans="3:4" ht="14.25" customHeight="1" x14ac:dyDescent="0.25">
      <c r="C253" s="151"/>
      <c r="D253" s="151"/>
    </row>
    <row r="254" spans="3:4" ht="14.25" customHeight="1" x14ac:dyDescent="0.25">
      <c r="C254" s="151"/>
      <c r="D254" s="151"/>
    </row>
    <row r="255" spans="3:4" ht="14.25" customHeight="1" x14ac:dyDescent="0.25">
      <c r="C255" s="151"/>
      <c r="D255" s="151"/>
    </row>
    <row r="256" spans="3:4" ht="14.25" customHeight="1" x14ac:dyDescent="0.25">
      <c r="C256" s="151"/>
      <c r="D256" s="151"/>
    </row>
    <row r="257" spans="3:4" ht="14.25" customHeight="1" x14ac:dyDescent="0.25">
      <c r="C257" s="151"/>
      <c r="D257" s="151"/>
    </row>
    <row r="258" spans="3:4" ht="14.25" customHeight="1" x14ac:dyDescent="0.25">
      <c r="C258" s="151"/>
      <c r="D258" s="151"/>
    </row>
    <row r="259" spans="3:4" ht="14.25" customHeight="1" x14ac:dyDescent="0.25">
      <c r="C259" s="151"/>
      <c r="D259" s="151"/>
    </row>
    <row r="260" spans="3:4" ht="14.25" customHeight="1" x14ac:dyDescent="0.25">
      <c r="C260" s="151"/>
      <c r="D260" s="151"/>
    </row>
    <row r="261" spans="3:4" ht="14.25" customHeight="1" x14ac:dyDescent="0.25">
      <c r="C261" s="151"/>
      <c r="D261" s="151"/>
    </row>
    <row r="262" spans="3:4" ht="14.25" customHeight="1" x14ac:dyDescent="0.25">
      <c r="C262" s="151"/>
      <c r="D262" s="151"/>
    </row>
    <row r="263" spans="3:4" ht="14.25" customHeight="1" x14ac:dyDescent="0.25">
      <c r="C263" s="151"/>
      <c r="D263" s="151"/>
    </row>
    <row r="264" spans="3:4" ht="14.25" customHeight="1" x14ac:dyDescent="0.25">
      <c r="C264" s="151"/>
      <c r="D264" s="151"/>
    </row>
    <row r="265" spans="3:4" ht="14.25" customHeight="1" x14ac:dyDescent="0.25">
      <c r="C265" s="151"/>
      <c r="D265" s="151"/>
    </row>
    <row r="266" spans="3:4" ht="14.25" customHeight="1" x14ac:dyDescent="0.25">
      <c r="C266" s="151"/>
      <c r="D266" s="151"/>
    </row>
    <row r="267" spans="3:4" ht="14.25" customHeight="1" x14ac:dyDescent="0.25">
      <c r="C267" s="151"/>
      <c r="D267" s="151"/>
    </row>
    <row r="268" spans="3:4" ht="14.25" customHeight="1" x14ac:dyDescent="0.25">
      <c r="C268" s="151"/>
      <c r="D268" s="151"/>
    </row>
    <row r="269" spans="3:4" ht="14.25" customHeight="1" x14ac:dyDescent="0.25">
      <c r="C269" s="151"/>
      <c r="D269" s="151"/>
    </row>
    <row r="270" spans="3:4" ht="14.25" customHeight="1" x14ac:dyDescent="0.25">
      <c r="C270" s="151"/>
      <c r="D270" s="151"/>
    </row>
    <row r="271" spans="3:4" ht="14.25" customHeight="1" x14ac:dyDescent="0.25">
      <c r="C271" s="151"/>
      <c r="D271" s="151"/>
    </row>
    <row r="272" spans="3:4" ht="14.25" customHeight="1" x14ac:dyDescent="0.25">
      <c r="C272" s="151"/>
      <c r="D272" s="151"/>
    </row>
    <row r="273" spans="3:4" ht="14.25" customHeight="1" x14ac:dyDescent="0.25">
      <c r="C273" s="151"/>
      <c r="D273" s="151"/>
    </row>
    <row r="274" spans="3:4" ht="14.25" customHeight="1" x14ac:dyDescent="0.25">
      <c r="C274" s="151"/>
      <c r="D274" s="151"/>
    </row>
    <row r="275" spans="3:4" ht="14.25" customHeight="1" x14ac:dyDescent="0.25">
      <c r="C275" s="151"/>
      <c r="D275" s="151"/>
    </row>
    <row r="276" spans="3:4" ht="14.25" customHeight="1" x14ac:dyDescent="0.25">
      <c r="C276" s="151"/>
      <c r="D276" s="151"/>
    </row>
    <row r="277" spans="3:4" ht="14.25" customHeight="1" x14ac:dyDescent="0.25">
      <c r="C277" s="151"/>
      <c r="D277" s="151"/>
    </row>
    <row r="278" spans="3:4" ht="14.25" customHeight="1" x14ac:dyDescent="0.25">
      <c r="C278" s="151"/>
      <c r="D278" s="151"/>
    </row>
    <row r="279" spans="3:4" ht="14.25" customHeight="1" x14ac:dyDescent="0.25">
      <c r="C279" s="151"/>
      <c r="D279" s="151"/>
    </row>
    <row r="280" spans="3:4" ht="14.25" customHeight="1" x14ac:dyDescent="0.25">
      <c r="C280" s="151"/>
      <c r="D280" s="151"/>
    </row>
    <row r="281" spans="3:4" ht="14.25" customHeight="1" x14ac:dyDescent="0.25">
      <c r="C281" s="151"/>
      <c r="D281" s="151"/>
    </row>
    <row r="282" spans="3:4" ht="14.25" customHeight="1" x14ac:dyDescent="0.25">
      <c r="C282" s="151"/>
      <c r="D282" s="151"/>
    </row>
    <row r="283" spans="3:4" ht="14.25" customHeight="1" x14ac:dyDescent="0.25">
      <c r="C283" s="151"/>
      <c r="D283" s="151"/>
    </row>
    <row r="284" spans="3:4" ht="14.25" customHeight="1" x14ac:dyDescent="0.25">
      <c r="C284" s="151"/>
      <c r="D284" s="151"/>
    </row>
    <row r="285" spans="3:4" ht="14.25" customHeight="1" x14ac:dyDescent="0.25">
      <c r="C285" s="151"/>
      <c r="D285" s="151"/>
    </row>
    <row r="286" spans="3:4" ht="14.25" customHeight="1" x14ac:dyDescent="0.25">
      <c r="C286" s="151"/>
      <c r="D286" s="151"/>
    </row>
    <row r="287" spans="3:4" ht="14.25" customHeight="1" x14ac:dyDescent="0.25">
      <c r="C287" s="151"/>
      <c r="D287" s="151"/>
    </row>
    <row r="288" spans="3:4" ht="14.25" customHeight="1" x14ac:dyDescent="0.25">
      <c r="C288" s="151"/>
      <c r="D288" s="151"/>
    </row>
    <row r="289" spans="3:4" ht="14.25" customHeight="1" x14ac:dyDescent="0.25">
      <c r="C289" s="151"/>
      <c r="D289" s="151"/>
    </row>
    <row r="290" spans="3:4" ht="14.25" customHeight="1" x14ac:dyDescent="0.25">
      <c r="C290" s="151"/>
      <c r="D290" s="151"/>
    </row>
    <row r="291" spans="3:4" ht="14.25" customHeight="1" x14ac:dyDescent="0.25">
      <c r="C291" s="151"/>
      <c r="D291" s="151"/>
    </row>
    <row r="292" spans="3:4" ht="14.25" customHeight="1" x14ac:dyDescent="0.25">
      <c r="C292" s="151"/>
      <c r="D292" s="151"/>
    </row>
    <row r="293" spans="3:4" ht="14.25" customHeight="1" x14ac:dyDescent="0.25">
      <c r="C293" s="151"/>
      <c r="D293" s="151"/>
    </row>
    <row r="294" spans="3:4" ht="14.25" customHeight="1" x14ac:dyDescent="0.25">
      <c r="C294" s="151"/>
      <c r="D294" s="151"/>
    </row>
    <row r="295" spans="3:4" ht="14.25" customHeight="1" x14ac:dyDescent="0.25">
      <c r="C295" s="151"/>
      <c r="D295" s="151"/>
    </row>
    <row r="296" spans="3:4" ht="14.25" customHeight="1" x14ac:dyDescent="0.25">
      <c r="C296" s="151"/>
      <c r="D296" s="151"/>
    </row>
    <row r="297" spans="3:4" ht="14.25" customHeight="1" x14ac:dyDescent="0.25">
      <c r="C297" s="151"/>
      <c r="D297" s="151"/>
    </row>
    <row r="298" spans="3:4" ht="14.25" customHeight="1" x14ac:dyDescent="0.25">
      <c r="C298" s="151"/>
      <c r="D298" s="151"/>
    </row>
    <row r="299" spans="3:4" ht="14.25" customHeight="1" x14ac:dyDescent="0.25">
      <c r="C299" s="151"/>
      <c r="D299" s="151"/>
    </row>
    <row r="300" spans="3:4" ht="14.25" customHeight="1" x14ac:dyDescent="0.25">
      <c r="C300" s="151"/>
      <c r="D300" s="151"/>
    </row>
    <row r="301" spans="3:4" ht="14.25" customHeight="1" x14ac:dyDescent="0.25">
      <c r="C301" s="151"/>
      <c r="D301" s="151"/>
    </row>
    <row r="302" spans="3:4" ht="14.25" customHeight="1" x14ac:dyDescent="0.25">
      <c r="C302" s="151"/>
      <c r="D302" s="151"/>
    </row>
    <row r="303" spans="3:4" ht="14.25" customHeight="1" x14ac:dyDescent="0.25">
      <c r="C303" s="151"/>
      <c r="D303" s="151"/>
    </row>
    <row r="304" spans="3:4" ht="14.25" customHeight="1" x14ac:dyDescent="0.25">
      <c r="C304" s="151"/>
      <c r="D304" s="151"/>
    </row>
    <row r="305" spans="3:4" ht="14.25" customHeight="1" x14ac:dyDescent="0.25">
      <c r="C305" s="151"/>
      <c r="D305" s="151"/>
    </row>
    <row r="306" spans="3:4" ht="14.25" customHeight="1" x14ac:dyDescent="0.25">
      <c r="C306" s="151"/>
      <c r="D306" s="151"/>
    </row>
    <row r="307" spans="3:4" ht="14.25" customHeight="1" x14ac:dyDescent="0.25">
      <c r="C307" s="151"/>
      <c r="D307" s="151"/>
    </row>
    <row r="308" spans="3:4" ht="14.25" customHeight="1" x14ac:dyDescent="0.25">
      <c r="C308" s="151"/>
      <c r="D308" s="151"/>
    </row>
    <row r="309" spans="3:4" ht="14.25" customHeight="1" x14ac:dyDescent="0.25">
      <c r="C309" s="151"/>
      <c r="D309" s="151"/>
    </row>
    <row r="310" spans="3:4" ht="14.25" customHeight="1" x14ac:dyDescent="0.25">
      <c r="C310" s="151"/>
      <c r="D310" s="151"/>
    </row>
    <row r="311" spans="3:4" ht="14.25" customHeight="1" x14ac:dyDescent="0.25">
      <c r="C311" s="151"/>
      <c r="D311" s="151"/>
    </row>
    <row r="312" spans="3:4" ht="14.25" customHeight="1" x14ac:dyDescent="0.25">
      <c r="C312" s="151"/>
      <c r="D312" s="151"/>
    </row>
    <row r="313" spans="3:4" ht="14.25" customHeight="1" x14ac:dyDescent="0.25">
      <c r="C313" s="151"/>
      <c r="D313" s="151"/>
    </row>
    <row r="314" spans="3:4" ht="14.25" customHeight="1" x14ac:dyDescent="0.25">
      <c r="C314" s="151"/>
      <c r="D314" s="151"/>
    </row>
    <row r="315" spans="3:4" ht="14.25" customHeight="1" x14ac:dyDescent="0.25">
      <c r="C315" s="151"/>
      <c r="D315" s="151"/>
    </row>
    <row r="316" spans="3:4" ht="14.25" customHeight="1" x14ac:dyDescent="0.25">
      <c r="C316" s="151"/>
      <c r="D316" s="151"/>
    </row>
    <row r="317" spans="3:4" ht="14.25" customHeight="1" x14ac:dyDescent="0.25">
      <c r="C317" s="151"/>
      <c r="D317" s="151"/>
    </row>
    <row r="318" spans="3:4" ht="14.25" customHeight="1" x14ac:dyDescent="0.25">
      <c r="C318" s="151"/>
      <c r="D318" s="151"/>
    </row>
    <row r="319" spans="3:4" ht="14.25" customHeight="1" x14ac:dyDescent="0.25">
      <c r="C319" s="151"/>
      <c r="D319" s="151"/>
    </row>
    <row r="320" spans="3:4" ht="14.25" customHeight="1" x14ac:dyDescent="0.25">
      <c r="C320" s="151"/>
      <c r="D320" s="151"/>
    </row>
    <row r="321" spans="3:4" ht="14.25" customHeight="1" x14ac:dyDescent="0.25">
      <c r="C321" s="151"/>
      <c r="D321" s="151"/>
    </row>
    <row r="322" spans="3:4" ht="14.25" customHeight="1" x14ac:dyDescent="0.25">
      <c r="C322" s="151"/>
      <c r="D322" s="151"/>
    </row>
    <row r="323" spans="3:4" ht="14.25" customHeight="1" x14ac:dyDescent="0.25">
      <c r="C323" s="151"/>
      <c r="D323" s="151"/>
    </row>
    <row r="324" spans="3:4" ht="14.25" customHeight="1" x14ac:dyDescent="0.25">
      <c r="C324" s="151"/>
      <c r="D324" s="151"/>
    </row>
    <row r="325" spans="3:4" ht="14.25" customHeight="1" x14ac:dyDescent="0.25">
      <c r="C325" s="151"/>
      <c r="D325" s="151"/>
    </row>
    <row r="326" spans="3:4" ht="14.25" customHeight="1" x14ac:dyDescent="0.25">
      <c r="C326" s="151"/>
      <c r="D326" s="151"/>
    </row>
    <row r="327" spans="3:4" ht="14.25" customHeight="1" x14ac:dyDescent="0.25">
      <c r="C327" s="151"/>
      <c r="D327" s="151"/>
    </row>
    <row r="328" spans="3:4" ht="14.25" customHeight="1" x14ac:dyDescent="0.25">
      <c r="C328" s="151"/>
      <c r="D328" s="151"/>
    </row>
    <row r="329" spans="3:4" ht="14.25" customHeight="1" x14ac:dyDescent="0.25">
      <c r="C329" s="151"/>
      <c r="D329" s="151"/>
    </row>
    <row r="330" spans="3:4" ht="14.25" customHeight="1" x14ac:dyDescent="0.25">
      <c r="C330" s="151"/>
      <c r="D330" s="151"/>
    </row>
    <row r="331" spans="3:4" ht="14.25" customHeight="1" x14ac:dyDescent="0.25">
      <c r="C331" s="151"/>
      <c r="D331" s="151"/>
    </row>
    <row r="332" spans="3:4" ht="14.25" customHeight="1" x14ac:dyDescent="0.25">
      <c r="C332" s="151"/>
      <c r="D332" s="151"/>
    </row>
    <row r="333" spans="3:4" ht="14.25" customHeight="1" x14ac:dyDescent="0.25">
      <c r="C333" s="151"/>
      <c r="D333" s="151"/>
    </row>
    <row r="334" spans="3:4" ht="14.25" customHeight="1" x14ac:dyDescent="0.25">
      <c r="C334" s="151"/>
      <c r="D334" s="151"/>
    </row>
    <row r="335" spans="3:4" ht="14.25" customHeight="1" x14ac:dyDescent="0.25">
      <c r="C335" s="151"/>
      <c r="D335" s="151"/>
    </row>
    <row r="336" spans="3:4" ht="14.25" customHeight="1" x14ac:dyDescent="0.25">
      <c r="C336" s="151"/>
      <c r="D336" s="151"/>
    </row>
    <row r="337" spans="3:4" ht="14.25" customHeight="1" x14ac:dyDescent="0.25">
      <c r="C337" s="151"/>
      <c r="D337" s="151"/>
    </row>
    <row r="338" spans="3:4" ht="14.25" customHeight="1" x14ac:dyDescent="0.25">
      <c r="C338" s="151"/>
      <c r="D338" s="151"/>
    </row>
    <row r="339" spans="3:4" ht="14.25" customHeight="1" x14ac:dyDescent="0.25">
      <c r="C339" s="151"/>
      <c r="D339" s="151"/>
    </row>
    <row r="340" spans="3:4" ht="14.25" customHeight="1" x14ac:dyDescent="0.25">
      <c r="C340" s="151"/>
      <c r="D340" s="151"/>
    </row>
    <row r="341" spans="3:4" ht="14.25" customHeight="1" x14ac:dyDescent="0.25">
      <c r="C341" s="151"/>
      <c r="D341" s="151"/>
    </row>
    <row r="342" spans="3:4" ht="14.25" customHeight="1" x14ac:dyDescent="0.25">
      <c r="C342" s="151"/>
      <c r="D342" s="151"/>
    </row>
    <row r="343" spans="3:4" ht="14.25" customHeight="1" x14ac:dyDescent="0.25">
      <c r="C343" s="151"/>
      <c r="D343" s="151"/>
    </row>
    <row r="344" spans="3:4" ht="14.25" customHeight="1" x14ac:dyDescent="0.25">
      <c r="C344" s="151"/>
      <c r="D344" s="151"/>
    </row>
    <row r="345" spans="3:4" ht="14.25" customHeight="1" x14ac:dyDescent="0.25">
      <c r="C345" s="151"/>
      <c r="D345" s="151"/>
    </row>
    <row r="346" spans="3:4" ht="14.25" customHeight="1" x14ac:dyDescent="0.25">
      <c r="C346" s="151"/>
      <c r="D346" s="151"/>
    </row>
    <row r="347" spans="3:4" ht="14.25" customHeight="1" x14ac:dyDescent="0.25">
      <c r="C347" s="151"/>
      <c r="D347" s="151"/>
    </row>
    <row r="348" spans="3:4" ht="14.25" customHeight="1" x14ac:dyDescent="0.25">
      <c r="C348" s="151"/>
      <c r="D348" s="151"/>
    </row>
    <row r="349" spans="3:4" ht="14.25" customHeight="1" x14ac:dyDescent="0.25">
      <c r="C349" s="151"/>
      <c r="D349" s="151"/>
    </row>
    <row r="350" spans="3:4" ht="14.25" customHeight="1" x14ac:dyDescent="0.25">
      <c r="C350" s="151"/>
      <c r="D350" s="151"/>
    </row>
    <row r="351" spans="3:4" ht="14.25" customHeight="1" x14ac:dyDescent="0.25">
      <c r="C351" s="151"/>
      <c r="D351" s="151"/>
    </row>
    <row r="352" spans="3:4" ht="14.25" customHeight="1" x14ac:dyDescent="0.25">
      <c r="C352" s="151"/>
      <c r="D352" s="151"/>
    </row>
    <row r="353" spans="3:4" ht="14.25" customHeight="1" x14ac:dyDescent="0.25">
      <c r="C353" s="151"/>
      <c r="D353" s="151"/>
    </row>
    <row r="354" spans="3:4" ht="14.25" customHeight="1" x14ac:dyDescent="0.25">
      <c r="C354" s="151"/>
      <c r="D354" s="151"/>
    </row>
    <row r="355" spans="3:4" ht="14.25" customHeight="1" x14ac:dyDescent="0.25">
      <c r="C355" s="151"/>
      <c r="D355" s="151"/>
    </row>
    <row r="356" spans="3:4" ht="14.25" customHeight="1" x14ac:dyDescent="0.25">
      <c r="C356" s="151"/>
      <c r="D356" s="151"/>
    </row>
    <row r="357" spans="3:4" ht="14.25" customHeight="1" x14ac:dyDescent="0.25">
      <c r="C357" s="151"/>
      <c r="D357" s="151"/>
    </row>
    <row r="358" spans="3:4" ht="14.25" customHeight="1" x14ac:dyDescent="0.25">
      <c r="C358" s="151"/>
      <c r="D358" s="151"/>
    </row>
    <row r="359" spans="3:4" ht="14.25" customHeight="1" x14ac:dyDescent="0.25">
      <c r="C359" s="151"/>
      <c r="D359" s="151"/>
    </row>
    <row r="360" spans="3:4" ht="14.25" customHeight="1" x14ac:dyDescent="0.25">
      <c r="C360" s="151"/>
      <c r="D360" s="151"/>
    </row>
    <row r="361" spans="3:4" ht="14.25" customHeight="1" x14ac:dyDescent="0.25">
      <c r="C361" s="151"/>
      <c r="D361" s="151"/>
    </row>
    <row r="362" spans="3:4" ht="14.25" customHeight="1" x14ac:dyDescent="0.25">
      <c r="C362" s="151"/>
      <c r="D362" s="151"/>
    </row>
    <row r="363" spans="3:4" ht="14.25" customHeight="1" x14ac:dyDescent="0.25">
      <c r="C363" s="151"/>
      <c r="D363" s="151"/>
    </row>
    <row r="364" spans="3:4" ht="14.25" customHeight="1" x14ac:dyDescent="0.25">
      <c r="C364" s="151"/>
      <c r="D364" s="151"/>
    </row>
    <row r="365" spans="3:4" ht="14.25" customHeight="1" x14ac:dyDescent="0.25">
      <c r="C365" s="151"/>
      <c r="D365" s="151"/>
    </row>
    <row r="366" spans="3:4" ht="14.25" customHeight="1" x14ac:dyDescent="0.25">
      <c r="C366" s="151"/>
      <c r="D366" s="151"/>
    </row>
    <row r="367" spans="3:4" ht="14.25" customHeight="1" x14ac:dyDescent="0.25">
      <c r="C367" s="151"/>
      <c r="D367" s="151"/>
    </row>
    <row r="368" spans="3:4" ht="14.25" customHeight="1" x14ac:dyDescent="0.25">
      <c r="C368" s="151"/>
      <c r="D368" s="151"/>
    </row>
    <row r="369" spans="3:4" ht="14.25" customHeight="1" x14ac:dyDescent="0.25">
      <c r="C369" s="151"/>
      <c r="D369" s="151"/>
    </row>
    <row r="370" spans="3:4" ht="14.25" customHeight="1" x14ac:dyDescent="0.25">
      <c r="C370" s="151"/>
      <c r="D370" s="151"/>
    </row>
    <row r="371" spans="3:4" ht="14.25" customHeight="1" x14ac:dyDescent="0.25">
      <c r="C371" s="151"/>
      <c r="D371" s="151"/>
    </row>
    <row r="372" spans="3:4" ht="14.25" customHeight="1" x14ac:dyDescent="0.25">
      <c r="C372" s="151"/>
      <c r="D372" s="151"/>
    </row>
    <row r="373" spans="3:4" ht="14.25" customHeight="1" x14ac:dyDescent="0.25">
      <c r="C373" s="151"/>
      <c r="D373" s="151"/>
    </row>
    <row r="374" spans="3:4" ht="14.25" customHeight="1" x14ac:dyDescent="0.25">
      <c r="C374" s="151"/>
      <c r="D374" s="151"/>
    </row>
    <row r="375" spans="3:4" ht="14.25" customHeight="1" x14ac:dyDescent="0.25">
      <c r="C375" s="151"/>
      <c r="D375" s="151"/>
    </row>
    <row r="376" spans="3:4" ht="14.25" customHeight="1" x14ac:dyDescent="0.25">
      <c r="C376" s="151"/>
      <c r="D376" s="151"/>
    </row>
    <row r="377" spans="3:4" ht="14.25" customHeight="1" x14ac:dyDescent="0.25">
      <c r="C377" s="151"/>
      <c r="D377" s="151"/>
    </row>
    <row r="378" spans="3:4" ht="14.25" customHeight="1" x14ac:dyDescent="0.25">
      <c r="C378" s="151"/>
      <c r="D378" s="151"/>
    </row>
    <row r="379" spans="3:4" ht="14.25" customHeight="1" x14ac:dyDescent="0.25">
      <c r="C379" s="151"/>
      <c r="D379" s="151"/>
    </row>
    <row r="380" spans="3:4" ht="14.25" customHeight="1" x14ac:dyDescent="0.25">
      <c r="C380" s="151"/>
      <c r="D380" s="151"/>
    </row>
    <row r="381" spans="3:4" ht="14.25" customHeight="1" x14ac:dyDescent="0.25">
      <c r="C381" s="151"/>
      <c r="D381" s="151"/>
    </row>
    <row r="382" spans="3:4" ht="14.25" customHeight="1" x14ac:dyDescent="0.25">
      <c r="C382" s="151"/>
      <c r="D382" s="151"/>
    </row>
    <row r="383" spans="3:4" ht="14.25" customHeight="1" x14ac:dyDescent="0.25">
      <c r="C383" s="151"/>
      <c r="D383" s="151"/>
    </row>
    <row r="384" spans="3:4" ht="14.25" customHeight="1" x14ac:dyDescent="0.25">
      <c r="C384" s="151"/>
      <c r="D384" s="151"/>
    </row>
    <row r="385" spans="3:4" ht="14.25" customHeight="1" x14ac:dyDescent="0.25">
      <c r="C385" s="151"/>
      <c r="D385" s="151"/>
    </row>
    <row r="386" spans="3:4" ht="14.25" customHeight="1" x14ac:dyDescent="0.25">
      <c r="C386" s="151"/>
      <c r="D386" s="151"/>
    </row>
    <row r="387" spans="3:4" ht="14.25" customHeight="1" x14ac:dyDescent="0.25">
      <c r="C387" s="151"/>
      <c r="D387" s="151"/>
    </row>
    <row r="388" spans="3:4" ht="14.25" customHeight="1" x14ac:dyDescent="0.25">
      <c r="C388" s="151"/>
      <c r="D388" s="151"/>
    </row>
    <row r="389" spans="3:4" ht="14.25" customHeight="1" x14ac:dyDescent="0.25">
      <c r="C389" s="151"/>
      <c r="D389" s="151"/>
    </row>
    <row r="390" spans="3:4" ht="14.25" customHeight="1" x14ac:dyDescent="0.25">
      <c r="C390" s="151"/>
      <c r="D390" s="151"/>
    </row>
    <row r="391" spans="3:4" ht="14.25" customHeight="1" x14ac:dyDescent="0.25">
      <c r="C391" s="151"/>
      <c r="D391" s="151"/>
    </row>
    <row r="392" spans="3:4" ht="14.25" customHeight="1" x14ac:dyDescent="0.25">
      <c r="C392" s="151"/>
      <c r="D392" s="151"/>
    </row>
    <row r="393" spans="3:4" ht="14.25" customHeight="1" x14ac:dyDescent="0.25">
      <c r="C393" s="151"/>
      <c r="D393" s="151"/>
    </row>
    <row r="394" spans="3:4" ht="14.25" customHeight="1" x14ac:dyDescent="0.25">
      <c r="C394" s="151"/>
      <c r="D394" s="151"/>
    </row>
    <row r="395" spans="3:4" ht="14.25" customHeight="1" x14ac:dyDescent="0.25">
      <c r="C395" s="151"/>
      <c r="D395" s="151"/>
    </row>
    <row r="396" spans="3:4" ht="14.25" customHeight="1" x14ac:dyDescent="0.25">
      <c r="C396" s="151"/>
      <c r="D396" s="151"/>
    </row>
    <row r="397" spans="3:4" ht="14.25" customHeight="1" x14ac:dyDescent="0.25">
      <c r="C397" s="151"/>
      <c r="D397" s="151"/>
    </row>
    <row r="398" spans="3:4" ht="14.25" customHeight="1" x14ac:dyDescent="0.25">
      <c r="C398" s="151"/>
      <c r="D398" s="151"/>
    </row>
    <row r="399" spans="3:4" ht="14.25" customHeight="1" x14ac:dyDescent="0.25">
      <c r="C399" s="151"/>
      <c r="D399" s="151"/>
    </row>
    <row r="400" spans="3:4" ht="14.25" customHeight="1" x14ac:dyDescent="0.25">
      <c r="C400" s="151"/>
      <c r="D400" s="151"/>
    </row>
    <row r="401" spans="3:4" ht="14.25" customHeight="1" x14ac:dyDescent="0.25">
      <c r="C401" s="151"/>
      <c r="D401" s="151"/>
    </row>
    <row r="402" spans="3:4" ht="14.25" customHeight="1" x14ac:dyDescent="0.25">
      <c r="C402" s="151"/>
      <c r="D402" s="151"/>
    </row>
    <row r="403" spans="3:4" ht="14.25" customHeight="1" x14ac:dyDescent="0.25">
      <c r="C403" s="151"/>
      <c r="D403" s="151"/>
    </row>
    <row r="404" spans="3:4" ht="14.25" customHeight="1" x14ac:dyDescent="0.25">
      <c r="C404" s="151"/>
      <c r="D404" s="151"/>
    </row>
    <row r="405" spans="3:4" ht="14.25" customHeight="1" x14ac:dyDescent="0.25">
      <c r="C405" s="151"/>
      <c r="D405" s="151"/>
    </row>
    <row r="406" spans="3:4" ht="14.25" customHeight="1" x14ac:dyDescent="0.25">
      <c r="C406" s="151"/>
      <c r="D406" s="151"/>
    </row>
    <row r="407" spans="3:4" ht="14.25" customHeight="1" x14ac:dyDescent="0.25">
      <c r="C407" s="151"/>
      <c r="D407" s="151"/>
    </row>
    <row r="408" spans="3:4" ht="14.25" customHeight="1" x14ac:dyDescent="0.25">
      <c r="C408" s="151"/>
      <c r="D408" s="151"/>
    </row>
    <row r="409" spans="3:4" ht="14.25" customHeight="1" x14ac:dyDescent="0.25">
      <c r="C409" s="151"/>
      <c r="D409" s="151"/>
    </row>
    <row r="410" spans="3:4" ht="14.25" customHeight="1" x14ac:dyDescent="0.25">
      <c r="C410" s="151"/>
      <c r="D410" s="151"/>
    </row>
    <row r="411" spans="3:4" ht="14.25" customHeight="1" x14ac:dyDescent="0.25">
      <c r="C411" s="151"/>
      <c r="D411" s="151"/>
    </row>
    <row r="412" spans="3:4" ht="14.25" customHeight="1" x14ac:dyDescent="0.25">
      <c r="C412" s="151"/>
      <c r="D412" s="151"/>
    </row>
    <row r="413" spans="3:4" ht="14.25" customHeight="1" x14ac:dyDescent="0.25">
      <c r="C413" s="151"/>
      <c r="D413" s="151"/>
    </row>
    <row r="414" spans="3:4" ht="14.25" customHeight="1" x14ac:dyDescent="0.25">
      <c r="C414" s="151"/>
      <c r="D414" s="151"/>
    </row>
    <row r="415" spans="3:4" ht="14.25" customHeight="1" x14ac:dyDescent="0.25">
      <c r="C415" s="151"/>
      <c r="D415" s="151"/>
    </row>
    <row r="416" spans="3:4" ht="14.25" customHeight="1" x14ac:dyDescent="0.25">
      <c r="C416" s="151"/>
      <c r="D416" s="151"/>
    </row>
    <row r="417" spans="3:4" ht="14.25" customHeight="1" x14ac:dyDescent="0.25">
      <c r="C417" s="151"/>
      <c r="D417" s="151"/>
    </row>
    <row r="418" spans="3:4" ht="14.25" customHeight="1" x14ac:dyDescent="0.25">
      <c r="C418" s="151"/>
      <c r="D418" s="151"/>
    </row>
    <row r="419" spans="3:4" ht="14.25" customHeight="1" x14ac:dyDescent="0.25">
      <c r="C419" s="151"/>
      <c r="D419" s="151"/>
    </row>
    <row r="420" spans="3:4" ht="14.25" customHeight="1" x14ac:dyDescent="0.25">
      <c r="C420" s="151"/>
      <c r="D420" s="151"/>
    </row>
    <row r="421" spans="3:4" ht="14.25" customHeight="1" x14ac:dyDescent="0.25">
      <c r="C421" s="151"/>
      <c r="D421" s="151"/>
    </row>
    <row r="422" spans="3:4" ht="14.25" customHeight="1" x14ac:dyDescent="0.25">
      <c r="C422" s="151"/>
      <c r="D422" s="151"/>
    </row>
    <row r="423" spans="3:4" ht="14.25" customHeight="1" x14ac:dyDescent="0.25">
      <c r="C423" s="151"/>
      <c r="D423" s="151"/>
    </row>
    <row r="424" spans="3:4" ht="14.25" customHeight="1" x14ac:dyDescent="0.25">
      <c r="C424" s="151"/>
      <c r="D424" s="151"/>
    </row>
    <row r="425" spans="3:4" ht="14.25" customHeight="1" x14ac:dyDescent="0.25">
      <c r="C425" s="151"/>
      <c r="D425" s="151"/>
    </row>
    <row r="426" spans="3:4" ht="14.25" customHeight="1" x14ac:dyDescent="0.25">
      <c r="C426" s="151"/>
      <c r="D426" s="151"/>
    </row>
    <row r="427" spans="3:4" ht="14.25" customHeight="1" x14ac:dyDescent="0.25">
      <c r="C427" s="151"/>
      <c r="D427" s="151"/>
    </row>
    <row r="428" spans="3:4" ht="14.25" customHeight="1" x14ac:dyDescent="0.25">
      <c r="C428" s="151"/>
      <c r="D428" s="151"/>
    </row>
    <row r="429" spans="3:4" ht="14.25" customHeight="1" x14ac:dyDescent="0.25">
      <c r="C429" s="151"/>
      <c r="D429" s="151"/>
    </row>
    <row r="430" spans="3:4" ht="14.25" customHeight="1" x14ac:dyDescent="0.25">
      <c r="C430" s="151"/>
      <c r="D430" s="151"/>
    </row>
    <row r="431" spans="3:4" ht="14.25" customHeight="1" x14ac:dyDescent="0.25">
      <c r="C431" s="151"/>
      <c r="D431" s="151"/>
    </row>
    <row r="432" spans="3:4" ht="14.25" customHeight="1" x14ac:dyDescent="0.25">
      <c r="C432" s="151"/>
      <c r="D432" s="151"/>
    </row>
    <row r="433" spans="3:4" ht="14.25" customHeight="1" x14ac:dyDescent="0.25">
      <c r="C433" s="151"/>
      <c r="D433" s="151"/>
    </row>
    <row r="434" spans="3:4" ht="14.25" customHeight="1" x14ac:dyDescent="0.25">
      <c r="C434" s="151"/>
      <c r="D434" s="151"/>
    </row>
    <row r="435" spans="3:4" ht="14.25" customHeight="1" x14ac:dyDescent="0.25">
      <c r="C435" s="151"/>
      <c r="D435" s="151"/>
    </row>
    <row r="436" spans="3:4" ht="14.25" customHeight="1" x14ac:dyDescent="0.25">
      <c r="C436" s="151"/>
      <c r="D436" s="151"/>
    </row>
    <row r="437" spans="3:4" ht="14.25" customHeight="1" x14ac:dyDescent="0.25">
      <c r="C437" s="151"/>
      <c r="D437" s="151"/>
    </row>
    <row r="438" spans="3:4" ht="14.25" customHeight="1" x14ac:dyDescent="0.25">
      <c r="C438" s="151"/>
      <c r="D438" s="151"/>
    </row>
    <row r="439" spans="3:4" ht="14.25" customHeight="1" x14ac:dyDescent="0.25">
      <c r="C439" s="151"/>
      <c r="D439" s="151"/>
    </row>
    <row r="440" spans="3:4" ht="14.25" customHeight="1" x14ac:dyDescent="0.25">
      <c r="C440" s="151"/>
      <c r="D440" s="151"/>
    </row>
    <row r="441" spans="3:4" ht="14.25" customHeight="1" x14ac:dyDescent="0.25">
      <c r="C441" s="151"/>
      <c r="D441" s="151"/>
    </row>
    <row r="442" spans="3:4" ht="14.25" customHeight="1" x14ac:dyDescent="0.25">
      <c r="C442" s="151"/>
      <c r="D442" s="151"/>
    </row>
    <row r="443" spans="3:4" ht="14.25" customHeight="1" x14ac:dyDescent="0.25">
      <c r="C443" s="151"/>
      <c r="D443" s="151"/>
    </row>
    <row r="444" spans="3:4" ht="14.25" customHeight="1" x14ac:dyDescent="0.25">
      <c r="C444" s="151"/>
      <c r="D444" s="151"/>
    </row>
    <row r="445" spans="3:4" ht="14.25" customHeight="1" x14ac:dyDescent="0.25">
      <c r="C445" s="151"/>
      <c r="D445" s="151"/>
    </row>
    <row r="446" spans="3:4" ht="14.25" customHeight="1" x14ac:dyDescent="0.25">
      <c r="C446" s="151"/>
      <c r="D446" s="151"/>
    </row>
    <row r="447" spans="3:4" ht="14.25" customHeight="1" x14ac:dyDescent="0.25">
      <c r="C447" s="151"/>
      <c r="D447" s="151"/>
    </row>
    <row r="448" spans="3:4" ht="14.25" customHeight="1" x14ac:dyDescent="0.25">
      <c r="C448" s="151"/>
      <c r="D448" s="151"/>
    </row>
    <row r="449" spans="3:4" ht="14.25" customHeight="1" x14ac:dyDescent="0.25">
      <c r="C449" s="151"/>
      <c r="D449" s="151"/>
    </row>
    <row r="450" spans="3:4" ht="14.25" customHeight="1" x14ac:dyDescent="0.25">
      <c r="C450" s="151"/>
      <c r="D450" s="151"/>
    </row>
    <row r="451" spans="3:4" ht="14.25" customHeight="1" x14ac:dyDescent="0.25">
      <c r="C451" s="151"/>
      <c r="D451" s="151"/>
    </row>
    <row r="452" spans="3:4" ht="14.25" customHeight="1" x14ac:dyDescent="0.25">
      <c r="C452" s="151"/>
      <c r="D452" s="151"/>
    </row>
    <row r="453" spans="3:4" ht="14.25" customHeight="1" x14ac:dyDescent="0.25">
      <c r="C453" s="151"/>
      <c r="D453" s="151"/>
    </row>
    <row r="454" spans="3:4" ht="14.25" customHeight="1" x14ac:dyDescent="0.25">
      <c r="C454" s="151"/>
      <c r="D454" s="151"/>
    </row>
    <row r="455" spans="3:4" ht="14.25" customHeight="1" x14ac:dyDescent="0.25">
      <c r="C455" s="151"/>
      <c r="D455" s="151"/>
    </row>
    <row r="456" spans="3:4" ht="14.25" customHeight="1" x14ac:dyDescent="0.25">
      <c r="C456" s="151"/>
      <c r="D456" s="151"/>
    </row>
    <row r="457" spans="3:4" ht="14.25" customHeight="1" x14ac:dyDescent="0.25">
      <c r="C457" s="151"/>
      <c r="D457" s="151"/>
    </row>
    <row r="458" spans="3:4" ht="14.25" customHeight="1" x14ac:dyDescent="0.25">
      <c r="C458" s="151"/>
      <c r="D458" s="151"/>
    </row>
    <row r="459" spans="3:4" ht="14.25" customHeight="1" x14ac:dyDescent="0.25">
      <c r="C459" s="151"/>
      <c r="D459" s="151"/>
    </row>
    <row r="460" spans="3:4" ht="14.25" customHeight="1" x14ac:dyDescent="0.25">
      <c r="C460" s="151"/>
      <c r="D460" s="151"/>
    </row>
    <row r="461" spans="3:4" ht="14.25" customHeight="1" x14ac:dyDescent="0.25">
      <c r="C461" s="151"/>
      <c r="D461" s="151"/>
    </row>
    <row r="462" spans="3:4" ht="14.25" customHeight="1" x14ac:dyDescent="0.25">
      <c r="C462" s="151"/>
      <c r="D462" s="151"/>
    </row>
    <row r="463" spans="3:4" ht="14.25" customHeight="1" x14ac:dyDescent="0.25">
      <c r="C463" s="151"/>
      <c r="D463" s="151"/>
    </row>
    <row r="464" spans="3:4" ht="14.25" customHeight="1" x14ac:dyDescent="0.25">
      <c r="C464" s="151"/>
      <c r="D464" s="151"/>
    </row>
    <row r="465" spans="3:4" ht="14.25" customHeight="1" x14ac:dyDescent="0.25">
      <c r="C465" s="151"/>
      <c r="D465" s="151"/>
    </row>
    <row r="466" spans="3:4" ht="14.25" customHeight="1" x14ac:dyDescent="0.25">
      <c r="C466" s="151"/>
      <c r="D466" s="151"/>
    </row>
    <row r="467" spans="3:4" ht="14.25" customHeight="1" x14ac:dyDescent="0.25">
      <c r="C467" s="151"/>
      <c r="D467" s="151"/>
    </row>
    <row r="468" spans="3:4" ht="14.25" customHeight="1" x14ac:dyDescent="0.25">
      <c r="C468" s="151"/>
      <c r="D468" s="151"/>
    </row>
    <row r="469" spans="3:4" ht="14.25" customHeight="1" x14ac:dyDescent="0.25">
      <c r="C469" s="151"/>
      <c r="D469" s="151"/>
    </row>
    <row r="470" spans="3:4" ht="14.25" customHeight="1" x14ac:dyDescent="0.25">
      <c r="C470" s="151"/>
      <c r="D470" s="151"/>
    </row>
    <row r="471" spans="3:4" ht="14.25" customHeight="1" x14ac:dyDescent="0.25">
      <c r="C471" s="151"/>
      <c r="D471" s="151"/>
    </row>
    <row r="472" spans="3:4" ht="14.25" customHeight="1" x14ac:dyDescent="0.25">
      <c r="C472" s="151"/>
      <c r="D472" s="151"/>
    </row>
    <row r="473" spans="3:4" ht="14.25" customHeight="1" x14ac:dyDescent="0.25">
      <c r="C473" s="151"/>
      <c r="D473" s="151"/>
    </row>
    <row r="474" spans="3:4" ht="14.25" customHeight="1" x14ac:dyDescent="0.25">
      <c r="C474" s="151"/>
      <c r="D474" s="151"/>
    </row>
    <row r="475" spans="3:4" ht="14.25" customHeight="1" x14ac:dyDescent="0.25">
      <c r="C475" s="151"/>
      <c r="D475" s="151"/>
    </row>
    <row r="476" spans="3:4" ht="14.25" customHeight="1" x14ac:dyDescent="0.25">
      <c r="C476" s="151"/>
      <c r="D476" s="151"/>
    </row>
    <row r="477" spans="3:4" ht="14.25" customHeight="1" x14ac:dyDescent="0.25">
      <c r="C477" s="151"/>
      <c r="D477" s="151"/>
    </row>
    <row r="478" spans="3:4" ht="14.25" customHeight="1" x14ac:dyDescent="0.25">
      <c r="C478" s="151"/>
      <c r="D478" s="151"/>
    </row>
    <row r="479" spans="3:4" ht="14.25" customHeight="1" x14ac:dyDescent="0.25">
      <c r="C479" s="151"/>
      <c r="D479" s="151"/>
    </row>
    <row r="480" spans="3:4" ht="14.25" customHeight="1" x14ac:dyDescent="0.25">
      <c r="C480" s="151"/>
      <c r="D480" s="151"/>
    </row>
    <row r="481" spans="3:4" ht="14.25" customHeight="1" x14ac:dyDescent="0.25">
      <c r="C481" s="151"/>
      <c r="D481" s="151"/>
    </row>
    <row r="482" spans="3:4" ht="14.25" customHeight="1" x14ac:dyDescent="0.25">
      <c r="C482" s="151"/>
      <c r="D482" s="151"/>
    </row>
    <row r="483" spans="3:4" ht="14.25" customHeight="1" x14ac:dyDescent="0.25">
      <c r="C483" s="151"/>
      <c r="D483" s="151"/>
    </row>
    <row r="484" spans="3:4" ht="14.25" customHeight="1" x14ac:dyDescent="0.25">
      <c r="C484" s="151"/>
      <c r="D484" s="151"/>
    </row>
    <row r="485" spans="3:4" ht="14.25" customHeight="1" x14ac:dyDescent="0.25">
      <c r="C485" s="151"/>
      <c r="D485" s="151"/>
    </row>
    <row r="486" spans="3:4" ht="14.25" customHeight="1" x14ac:dyDescent="0.25">
      <c r="C486" s="151"/>
      <c r="D486" s="151"/>
    </row>
    <row r="487" spans="3:4" ht="14.25" customHeight="1" x14ac:dyDescent="0.25">
      <c r="C487" s="151"/>
      <c r="D487" s="151"/>
    </row>
    <row r="488" spans="3:4" ht="14.25" customHeight="1" x14ac:dyDescent="0.25">
      <c r="C488" s="151"/>
      <c r="D488" s="151"/>
    </row>
    <row r="489" spans="3:4" ht="14.25" customHeight="1" x14ac:dyDescent="0.25">
      <c r="C489" s="151"/>
      <c r="D489" s="151"/>
    </row>
    <row r="490" spans="3:4" ht="14.25" customHeight="1" x14ac:dyDescent="0.25">
      <c r="C490" s="151"/>
      <c r="D490" s="151"/>
    </row>
    <row r="491" spans="3:4" ht="14.25" customHeight="1" x14ac:dyDescent="0.25">
      <c r="C491" s="151"/>
      <c r="D491" s="151"/>
    </row>
    <row r="492" spans="3:4" ht="14.25" customHeight="1" x14ac:dyDescent="0.25">
      <c r="C492" s="151"/>
      <c r="D492" s="151"/>
    </row>
    <row r="493" spans="3:4" ht="14.25" customHeight="1" x14ac:dyDescent="0.25">
      <c r="C493" s="151"/>
      <c r="D493" s="151"/>
    </row>
    <row r="494" spans="3:4" ht="14.25" customHeight="1" x14ac:dyDescent="0.25">
      <c r="C494" s="151"/>
      <c r="D494" s="151"/>
    </row>
    <row r="495" spans="3:4" ht="14.25" customHeight="1" x14ac:dyDescent="0.25">
      <c r="C495" s="151"/>
      <c r="D495" s="151"/>
    </row>
    <row r="496" spans="3:4" ht="14.25" customHeight="1" x14ac:dyDescent="0.25">
      <c r="C496" s="151"/>
      <c r="D496" s="151"/>
    </row>
    <row r="497" spans="3:4" ht="14.25" customHeight="1" x14ac:dyDescent="0.25">
      <c r="C497" s="151"/>
      <c r="D497" s="151"/>
    </row>
    <row r="498" spans="3:4" ht="14.25" customHeight="1" x14ac:dyDescent="0.25">
      <c r="C498" s="151"/>
      <c r="D498" s="151"/>
    </row>
    <row r="499" spans="3:4" ht="14.25" customHeight="1" x14ac:dyDescent="0.25">
      <c r="C499" s="151"/>
      <c r="D499" s="151"/>
    </row>
    <row r="500" spans="3:4" ht="14.25" customHeight="1" x14ac:dyDescent="0.25">
      <c r="C500" s="151"/>
      <c r="D500" s="151"/>
    </row>
    <row r="501" spans="3:4" ht="14.25" customHeight="1" x14ac:dyDescent="0.25">
      <c r="C501" s="151"/>
      <c r="D501" s="151"/>
    </row>
    <row r="502" spans="3:4" ht="14.25" customHeight="1" x14ac:dyDescent="0.25">
      <c r="C502" s="151"/>
      <c r="D502" s="151"/>
    </row>
    <row r="503" spans="3:4" ht="14.25" customHeight="1" x14ac:dyDescent="0.25">
      <c r="C503" s="151"/>
      <c r="D503" s="151"/>
    </row>
    <row r="504" spans="3:4" ht="14.25" customHeight="1" x14ac:dyDescent="0.25">
      <c r="C504" s="151"/>
      <c r="D504" s="151"/>
    </row>
    <row r="505" spans="3:4" ht="14.25" customHeight="1" x14ac:dyDescent="0.25">
      <c r="C505" s="151"/>
      <c r="D505" s="151"/>
    </row>
    <row r="506" spans="3:4" ht="14.25" customHeight="1" x14ac:dyDescent="0.25">
      <c r="C506" s="151"/>
      <c r="D506" s="151"/>
    </row>
    <row r="507" spans="3:4" ht="14.25" customHeight="1" x14ac:dyDescent="0.25">
      <c r="C507" s="151"/>
      <c r="D507" s="151"/>
    </row>
    <row r="508" spans="3:4" ht="14.25" customHeight="1" x14ac:dyDescent="0.25">
      <c r="C508" s="151"/>
      <c r="D508" s="151"/>
    </row>
    <row r="509" spans="3:4" ht="14.25" customHeight="1" x14ac:dyDescent="0.25">
      <c r="C509" s="151"/>
      <c r="D509" s="151"/>
    </row>
    <row r="510" spans="3:4" ht="14.25" customHeight="1" x14ac:dyDescent="0.25">
      <c r="C510" s="151"/>
      <c r="D510" s="151"/>
    </row>
    <row r="511" spans="3:4" ht="14.25" customHeight="1" x14ac:dyDescent="0.25">
      <c r="C511" s="151"/>
      <c r="D511" s="151"/>
    </row>
    <row r="512" spans="3:4" ht="14.25" customHeight="1" x14ac:dyDescent="0.25">
      <c r="C512" s="151"/>
      <c r="D512" s="151"/>
    </row>
    <row r="513" spans="3:4" ht="14.25" customHeight="1" x14ac:dyDescent="0.25">
      <c r="C513" s="151"/>
      <c r="D513" s="151"/>
    </row>
    <row r="514" spans="3:4" ht="14.25" customHeight="1" x14ac:dyDescent="0.25">
      <c r="C514" s="151"/>
      <c r="D514" s="151"/>
    </row>
    <row r="515" spans="3:4" ht="14.25" customHeight="1" x14ac:dyDescent="0.25">
      <c r="C515" s="151"/>
      <c r="D515" s="151"/>
    </row>
    <row r="516" spans="3:4" ht="14.25" customHeight="1" x14ac:dyDescent="0.25">
      <c r="C516" s="151"/>
      <c r="D516" s="151"/>
    </row>
    <row r="517" spans="3:4" ht="14.25" customHeight="1" x14ac:dyDescent="0.25">
      <c r="C517" s="151"/>
      <c r="D517" s="151"/>
    </row>
    <row r="518" spans="3:4" ht="14.25" customHeight="1" x14ac:dyDescent="0.25">
      <c r="C518" s="151"/>
      <c r="D518" s="151"/>
    </row>
    <row r="519" spans="3:4" ht="14.25" customHeight="1" x14ac:dyDescent="0.25">
      <c r="C519" s="151"/>
      <c r="D519" s="151"/>
    </row>
    <row r="520" spans="3:4" ht="14.25" customHeight="1" x14ac:dyDescent="0.25">
      <c r="C520" s="151"/>
      <c r="D520" s="151"/>
    </row>
    <row r="521" spans="3:4" ht="14.25" customHeight="1" x14ac:dyDescent="0.25">
      <c r="C521" s="151"/>
      <c r="D521" s="151"/>
    </row>
    <row r="522" spans="3:4" ht="14.25" customHeight="1" x14ac:dyDescent="0.25">
      <c r="C522" s="151"/>
      <c r="D522" s="151"/>
    </row>
    <row r="523" spans="3:4" ht="14.25" customHeight="1" x14ac:dyDescent="0.25">
      <c r="C523" s="151"/>
      <c r="D523" s="151"/>
    </row>
    <row r="524" spans="3:4" ht="14.25" customHeight="1" x14ac:dyDescent="0.25">
      <c r="C524" s="151"/>
      <c r="D524" s="151"/>
    </row>
    <row r="525" spans="3:4" ht="14.25" customHeight="1" x14ac:dyDescent="0.25">
      <c r="C525" s="151"/>
      <c r="D525" s="151"/>
    </row>
    <row r="526" spans="3:4" ht="14.25" customHeight="1" x14ac:dyDescent="0.25">
      <c r="C526" s="151"/>
      <c r="D526" s="151"/>
    </row>
    <row r="527" spans="3:4" ht="14.25" customHeight="1" x14ac:dyDescent="0.25">
      <c r="C527" s="151"/>
      <c r="D527" s="151"/>
    </row>
    <row r="528" spans="3:4" ht="14.25" customHeight="1" x14ac:dyDescent="0.25">
      <c r="C528" s="151"/>
      <c r="D528" s="151"/>
    </row>
    <row r="529" spans="3:4" ht="14.25" customHeight="1" x14ac:dyDescent="0.25">
      <c r="C529" s="151"/>
      <c r="D529" s="151"/>
    </row>
    <row r="530" spans="3:4" ht="14.25" customHeight="1" x14ac:dyDescent="0.25">
      <c r="C530" s="151"/>
      <c r="D530" s="151"/>
    </row>
    <row r="531" spans="3:4" ht="14.25" customHeight="1" x14ac:dyDescent="0.25">
      <c r="C531" s="151"/>
      <c r="D531" s="151"/>
    </row>
    <row r="532" spans="3:4" ht="14.25" customHeight="1" x14ac:dyDescent="0.25">
      <c r="C532" s="151"/>
      <c r="D532" s="151"/>
    </row>
    <row r="533" spans="3:4" ht="14.25" customHeight="1" x14ac:dyDescent="0.25">
      <c r="C533" s="151"/>
      <c r="D533" s="151"/>
    </row>
    <row r="534" spans="3:4" ht="14.25" customHeight="1" x14ac:dyDescent="0.25">
      <c r="C534" s="151"/>
      <c r="D534" s="151"/>
    </row>
    <row r="535" spans="3:4" ht="14.25" customHeight="1" x14ac:dyDescent="0.25">
      <c r="C535" s="151"/>
      <c r="D535" s="151"/>
    </row>
    <row r="536" spans="3:4" ht="14.25" customHeight="1" x14ac:dyDescent="0.25">
      <c r="C536" s="151"/>
      <c r="D536" s="151"/>
    </row>
    <row r="537" spans="3:4" ht="14.25" customHeight="1" x14ac:dyDescent="0.25">
      <c r="C537" s="151"/>
      <c r="D537" s="151"/>
    </row>
    <row r="538" spans="3:4" ht="14.25" customHeight="1" x14ac:dyDescent="0.25">
      <c r="C538" s="151"/>
      <c r="D538" s="151"/>
    </row>
    <row r="539" spans="3:4" ht="14.25" customHeight="1" x14ac:dyDescent="0.25">
      <c r="C539" s="151"/>
      <c r="D539" s="151"/>
    </row>
    <row r="540" spans="3:4" ht="14.25" customHeight="1" x14ac:dyDescent="0.25">
      <c r="C540" s="151"/>
      <c r="D540" s="151"/>
    </row>
    <row r="541" spans="3:4" ht="14.25" customHeight="1" x14ac:dyDescent="0.25">
      <c r="C541" s="151"/>
      <c r="D541" s="151"/>
    </row>
    <row r="542" spans="3:4" ht="14.25" customHeight="1" x14ac:dyDescent="0.25">
      <c r="C542" s="151"/>
      <c r="D542" s="151"/>
    </row>
    <row r="543" spans="3:4" ht="14.25" customHeight="1" x14ac:dyDescent="0.25">
      <c r="C543" s="151"/>
      <c r="D543" s="151"/>
    </row>
    <row r="544" spans="3:4" ht="14.25" customHeight="1" x14ac:dyDescent="0.25">
      <c r="C544" s="151"/>
      <c r="D544" s="151"/>
    </row>
    <row r="545" spans="3:4" ht="14.25" customHeight="1" x14ac:dyDescent="0.25">
      <c r="C545" s="151"/>
      <c r="D545" s="151"/>
    </row>
    <row r="546" spans="3:4" ht="14.25" customHeight="1" x14ac:dyDescent="0.25">
      <c r="C546" s="151"/>
      <c r="D546" s="151"/>
    </row>
    <row r="547" spans="3:4" ht="14.25" customHeight="1" x14ac:dyDescent="0.25">
      <c r="C547" s="151"/>
      <c r="D547" s="151"/>
    </row>
    <row r="548" spans="3:4" ht="14.25" customHeight="1" x14ac:dyDescent="0.25">
      <c r="C548" s="151"/>
      <c r="D548" s="151"/>
    </row>
    <row r="549" spans="3:4" ht="14.25" customHeight="1" x14ac:dyDescent="0.25">
      <c r="C549" s="151"/>
      <c r="D549" s="151"/>
    </row>
    <row r="550" spans="3:4" ht="14.25" customHeight="1" x14ac:dyDescent="0.25">
      <c r="C550" s="151"/>
      <c r="D550" s="151"/>
    </row>
    <row r="551" spans="3:4" ht="14.25" customHeight="1" x14ac:dyDescent="0.25">
      <c r="C551" s="151"/>
      <c r="D551" s="151"/>
    </row>
    <row r="552" spans="3:4" ht="14.25" customHeight="1" x14ac:dyDescent="0.25">
      <c r="C552" s="151"/>
      <c r="D552" s="151"/>
    </row>
    <row r="553" spans="3:4" ht="14.25" customHeight="1" x14ac:dyDescent="0.25">
      <c r="C553" s="151"/>
      <c r="D553" s="151"/>
    </row>
    <row r="554" spans="3:4" ht="14.25" customHeight="1" x14ac:dyDescent="0.25">
      <c r="C554" s="151"/>
      <c r="D554" s="151"/>
    </row>
    <row r="555" spans="3:4" ht="14.25" customHeight="1" x14ac:dyDescent="0.25">
      <c r="C555" s="151"/>
      <c r="D555" s="151"/>
    </row>
    <row r="556" spans="3:4" ht="14.25" customHeight="1" x14ac:dyDescent="0.25">
      <c r="C556" s="151"/>
      <c r="D556" s="151"/>
    </row>
    <row r="557" spans="3:4" ht="14.25" customHeight="1" x14ac:dyDescent="0.25">
      <c r="C557" s="151"/>
      <c r="D557" s="151"/>
    </row>
    <row r="558" spans="3:4" ht="14.25" customHeight="1" x14ac:dyDescent="0.25">
      <c r="C558" s="151"/>
      <c r="D558" s="151"/>
    </row>
    <row r="559" spans="3:4" ht="14.25" customHeight="1" x14ac:dyDescent="0.25">
      <c r="C559" s="151"/>
      <c r="D559" s="151"/>
    </row>
    <row r="560" spans="3:4" ht="14.25" customHeight="1" x14ac:dyDescent="0.25">
      <c r="C560" s="151"/>
      <c r="D560" s="151"/>
    </row>
    <row r="561" spans="3:4" ht="14.25" customHeight="1" x14ac:dyDescent="0.25">
      <c r="C561" s="151"/>
      <c r="D561" s="151"/>
    </row>
    <row r="562" spans="3:4" ht="14.25" customHeight="1" x14ac:dyDescent="0.25">
      <c r="C562" s="151"/>
      <c r="D562" s="151"/>
    </row>
    <row r="563" spans="3:4" ht="14.25" customHeight="1" x14ac:dyDescent="0.25">
      <c r="C563" s="151"/>
      <c r="D563" s="151"/>
    </row>
    <row r="564" spans="3:4" ht="14.25" customHeight="1" x14ac:dyDescent="0.25">
      <c r="C564" s="151"/>
      <c r="D564" s="151"/>
    </row>
    <row r="565" spans="3:4" ht="14.25" customHeight="1" x14ac:dyDescent="0.25">
      <c r="C565" s="151"/>
      <c r="D565" s="151"/>
    </row>
    <row r="566" spans="3:4" ht="14.25" customHeight="1" x14ac:dyDescent="0.25">
      <c r="C566" s="151"/>
      <c r="D566" s="151"/>
    </row>
    <row r="567" spans="3:4" ht="14.25" customHeight="1" x14ac:dyDescent="0.25">
      <c r="C567" s="151"/>
      <c r="D567" s="151"/>
    </row>
    <row r="568" spans="3:4" ht="14.25" customHeight="1" x14ac:dyDescent="0.25">
      <c r="C568" s="151"/>
      <c r="D568" s="151"/>
    </row>
    <row r="569" spans="3:4" ht="14.25" customHeight="1" x14ac:dyDescent="0.25">
      <c r="C569" s="151"/>
      <c r="D569" s="151"/>
    </row>
    <row r="570" spans="3:4" ht="14.25" customHeight="1" x14ac:dyDescent="0.25">
      <c r="C570" s="151"/>
      <c r="D570" s="151"/>
    </row>
    <row r="571" spans="3:4" ht="14.25" customHeight="1" x14ac:dyDescent="0.25">
      <c r="C571" s="151"/>
      <c r="D571" s="151"/>
    </row>
    <row r="572" spans="3:4" ht="14.25" customHeight="1" x14ac:dyDescent="0.25">
      <c r="C572" s="151"/>
      <c r="D572" s="151"/>
    </row>
    <row r="573" spans="3:4" ht="14.25" customHeight="1" x14ac:dyDescent="0.25">
      <c r="C573" s="151"/>
      <c r="D573" s="151"/>
    </row>
    <row r="574" spans="3:4" ht="14.25" customHeight="1" x14ac:dyDescent="0.25">
      <c r="C574" s="151"/>
      <c r="D574" s="151"/>
    </row>
    <row r="575" spans="3:4" ht="14.25" customHeight="1" x14ac:dyDescent="0.25">
      <c r="C575" s="151"/>
      <c r="D575" s="151"/>
    </row>
    <row r="576" spans="3:4" ht="14.25" customHeight="1" x14ac:dyDescent="0.25">
      <c r="C576" s="151"/>
      <c r="D576" s="151"/>
    </row>
    <row r="577" spans="3:4" ht="14.25" customHeight="1" x14ac:dyDescent="0.25">
      <c r="C577" s="151"/>
      <c r="D577" s="151"/>
    </row>
    <row r="578" spans="3:4" ht="14.25" customHeight="1" x14ac:dyDescent="0.25">
      <c r="C578" s="151"/>
      <c r="D578" s="151"/>
    </row>
    <row r="579" spans="3:4" ht="14.25" customHeight="1" x14ac:dyDescent="0.25">
      <c r="C579" s="151"/>
      <c r="D579" s="151"/>
    </row>
    <row r="580" spans="3:4" ht="14.25" customHeight="1" x14ac:dyDescent="0.25">
      <c r="C580" s="151"/>
      <c r="D580" s="151"/>
    </row>
    <row r="581" spans="3:4" ht="14.25" customHeight="1" x14ac:dyDescent="0.25">
      <c r="C581" s="151"/>
      <c r="D581" s="151"/>
    </row>
    <row r="582" spans="3:4" ht="14.25" customHeight="1" x14ac:dyDescent="0.25">
      <c r="C582" s="151"/>
      <c r="D582" s="151"/>
    </row>
    <row r="583" spans="3:4" ht="14.25" customHeight="1" x14ac:dyDescent="0.25">
      <c r="C583" s="151"/>
      <c r="D583" s="151"/>
    </row>
    <row r="584" spans="3:4" ht="14.25" customHeight="1" x14ac:dyDescent="0.25">
      <c r="C584" s="151"/>
      <c r="D584" s="151"/>
    </row>
    <row r="585" spans="3:4" ht="14.25" customHeight="1" x14ac:dyDescent="0.25">
      <c r="C585" s="151"/>
      <c r="D585" s="151"/>
    </row>
    <row r="586" spans="3:4" ht="14.25" customHeight="1" x14ac:dyDescent="0.25">
      <c r="C586" s="151"/>
      <c r="D586" s="151"/>
    </row>
    <row r="587" spans="3:4" ht="14.25" customHeight="1" x14ac:dyDescent="0.25">
      <c r="C587" s="151"/>
      <c r="D587" s="151"/>
    </row>
    <row r="588" spans="3:4" ht="14.25" customHeight="1" x14ac:dyDescent="0.25">
      <c r="C588" s="151"/>
      <c r="D588" s="151"/>
    </row>
    <row r="589" spans="3:4" ht="14.25" customHeight="1" x14ac:dyDescent="0.25">
      <c r="C589" s="151"/>
      <c r="D589" s="151"/>
    </row>
    <row r="590" spans="3:4" ht="14.25" customHeight="1" x14ac:dyDescent="0.25">
      <c r="C590" s="151"/>
      <c r="D590" s="151"/>
    </row>
    <row r="591" spans="3:4" ht="14.25" customHeight="1" x14ac:dyDescent="0.25">
      <c r="C591" s="151"/>
      <c r="D591" s="151"/>
    </row>
    <row r="592" spans="3:4" ht="14.25" customHeight="1" x14ac:dyDescent="0.25">
      <c r="C592" s="151"/>
      <c r="D592" s="151"/>
    </row>
    <row r="593" spans="3:4" ht="14.25" customHeight="1" x14ac:dyDescent="0.25">
      <c r="C593" s="151"/>
      <c r="D593" s="151"/>
    </row>
    <row r="594" spans="3:4" ht="14.25" customHeight="1" x14ac:dyDescent="0.25">
      <c r="C594" s="151"/>
      <c r="D594" s="151"/>
    </row>
    <row r="595" spans="3:4" ht="14.25" customHeight="1" x14ac:dyDescent="0.25">
      <c r="C595" s="151"/>
      <c r="D595" s="151"/>
    </row>
    <row r="596" spans="3:4" ht="14.25" customHeight="1" x14ac:dyDescent="0.25">
      <c r="C596" s="151"/>
      <c r="D596" s="151"/>
    </row>
    <row r="597" spans="3:4" ht="14.25" customHeight="1" x14ac:dyDescent="0.25">
      <c r="C597" s="151"/>
      <c r="D597" s="151"/>
    </row>
    <row r="598" spans="3:4" ht="14.25" customHeight="1" x14ac:dyDescent="0.25">
      <c r="C598" s="151"/>
      <c r="D598" s="151"/>
    </row>
    <row r="599" spans="3:4" ht="14.25" customHeight="1" x14ac:dyDescent="0.25">
      <c r="C599" s="151"/>
      <c r="D599" s="151"/>
    </row>
    <row r="600" spans="3:4" ht="14.25" customHeight="1" x14ac:dyDescent="0.25">
      <c r="C600" s="151"/>
      <c r="D600" s="151"/>
    </row>
    <row r="601" spans="3:4" ht="14.25" customHeight="1" x14ac:dyDescent="0.25">
      <c r="C601" s="151"/>
      <c r="D601" s="151"/>
    </row>
    <row r="602" spans="3:4" ht="14.25" customHeight="1" x14ac:dyDescent="0.25">
      <c r="C602" s="151"/>
      <c r="D602" s="151"/>
    </row>
    <row r="603" spans="3:4" ht="14.25" customHeight="1" x14ac:dyDescent="0.25">
      <c r="C603" s="151"/>
      <c r="D603" s="151"/>
    </row>
    <row r="604" spans="3:4" ht="14.25" customHeight="1" x14ac:dyDescent="0.25">
      <c r="C604" s="151"/>
      <c r="D604" s="151"/>
    </row>
    <row r="605" spans="3:4" ht="14.25" customHeight="1" x14ac:dyDescent="0.25">
      <c r="C605" s="151"/>
      <c r="D605" s="151"/>
    </row>
    <row r="606" spans="3:4" ht="14.25" customHeight="1" x14ac:dyDescent="0.25">
      <c r="C606" s="151"/>
      <c r="D606" s="151"/>
    </row>
    <row r="607" spans="3:4" ht="14.25" customHeight="1" x14ac:dyDescent="0.25">
      <c r="C607" s="151"/>
      <c r="D607" s="151"/>
    </row>
    <row r="608" spans="3:4" ht="14.25" customHeight="1" x14ac:dyDescent="0.25">
      <c r="C608" s="151"/>
      <c r="D608" s="151"/>
    </row>
    <row r="609" spans="3:4" ht="14.25" customHeight="1" x14ac:dyDescent="0.25">
      <c r="C609" s="151"/>
      <c r="D609" s="151"/>
    </row>
    <row r="610" spans="3:4" ht="14.25" customHeight="1" x14ac:dyDescent="0.25">
      <c r="C610" s="151"/>
      <c r="D610" s="151"/>
    </row>
    <row r="611" spans="3:4" ht="14.25" customHeight="1" x14ac:dyDescent="0.25">
      <c r="C611" s="151"/>
      <c r="D611" s="151"/>
    </row>
    <row r="612" spans="3:4" ht="14.25" customHeight="1" x14ac:dyDescent="0.25">
      <c r="C612" s="151"/>
      <c r="D612" s="151"/>
    </row>
    <row r="613" spans="3:4" ht="14.25" customHeight="1" x14ac:dyDescent="0.25">
      <c r="C613" s="151"/>
      <c r="D613" s="151"/>
    </row>
    <row r="614" spans="3:4" ht="14.25" customHeight="1" x14ac:dyDescent="0.25">
      <c r="C614" s="151"/>
      <c r="D614" s="151"/>
    </row>
    <row r="615" spans="3:4" ht="14.25" customHeight="1" x14ac:dyDescent="0.25">
      <c r="C615" s="151"/>
      <c r="D615" s="151"/>
    </row>
    <row r="616" spans="3:4" ht="14.25" customHeight="1" x14ac:dyDescent="0.25">
      <c r="C616" s="151"/>
      <c r="D616" s="151"/>
    </row>
    <row r="617" spans="3:4" ht="14.25" customHeight="1" x14ac:dyDescent="0.25">
      <c r="C617" s="151"/>
      <c r="D617" s="151"/>
    </row>
    <row r="618" spans="3:4" ht="14.25" customHeight="1" x14ac:dyDescent="0.25">
      <c r="C618" s="151"/>
      <c r="D618" s="151"/>
    </row>
    <row r="619" spans="3:4" ht="14.25" customHeight="1" x14ac:dyDescent="0.25">
      <c r="C619" s="151"/>
      <c r="D619" s="151"/>
    </row>
    <row r="620" spans="3:4" ht="14.25" customHeight="1" x14ac:dyDescent="0.25">
      <c r="C620" s="151"/>
      <c r="D620" s="151"/>
    </row>
    <row r="621" spans="3:4" ht="14.25" customHeight="1" x14ac:dyDescent="0.25">
      <c r="C621" s="151"/>
      <c r="D621" s="151"/>
    </row>
    <row r="622" spans="3:4" ht="14.25" customHeight="1" x14ac:dyDescent="0.25">
      <c r="C622" s="151"/>
      <c r="D622" s="151"/>
    </row>
    <row r="623" spans="3:4" ht="14.25" customHeight="1" x14ac:dyDescent="0.25">
      <c r="C623" s="151"/>
      <c r="D623" s="151"/>
    </row>
    <row r="624" spans="3:4" ht="14.25" customHeight="1" x14ac:dyDescent="0.25">
      <c r="C624" s="151"/>
      <c r="D624" s="151"/>
    </row>
    <row r="625" spans="3:4" ht="14.25" customHeight="1" x14ac:dyDescent="0.25">
      <c r="C625" s="151"/>
      <c r="D625" s="151"/>
    </row>
    <row r="626" spans="3:4" ht="14.25" customHeight="1" x14ac:dyDescent="0.25">
      <c r="C626" s="151"/>
      <c r="D626" s="151"/>
    </row>
    <row r="627" spans="3:4" ht="14.25" customHeight="1" x14ac:dyDescent="0.25">
      <c r="C627" s="151"/>
      <c r="D627" s="151"/>
    </row>
    <row r="628" spans="3:4" ht="14.25" customHeight="1" x14ac:dyDescent="0.25">
      <c r="C628" s="151"/>
      <c r="D628" s="151"/>
    </row>
    <row r="629" spans="3:4" ht="14.25" customHeight="1" x14ac:dyDescent="0.25">
      <c r="C629" s="151"/>
      <c r="D629" s="151"/>
    </row>
    <row r="630" spans="3:4" ht="14.25" customHeight="1" x14ac:dyDescent="0.25">
      <c r="C630" s="151"/>
      <c r="D630" s="151"/>
    </row>
    <row r="631" spans="3:4" ht="14.25" customHeight="1" x14ac:dyDescent="0.25">
      <c r="C631" s="151"/>
      <c r="D631" s="151"/>
    </row>
    <row r="632" spans="3:4" ht="14.25" customHeight="1" x14ac:dyDescent="0.25">
      <c r="C632" s="151"/>
      <c r="D632" s="151"/>
    </row>
    <row r="633" spans="3:4" ht="14.25" customHeight="1" x14ac:dyDescent="0.25">
      <c r="C633" s="151"/>
      <c r="D633" s="151"/>
    </row>
    <row r="634" spans="3:4" ht="14.25" customHeight="1" x14ac:dyDescent="0.25">
      <c r="C634" s="151"/>
      <c r="D634" s="151"/>
    </row>
    <row r="635" spans="3:4" ht="14.25" customHeight="1" x14ac:dyDescent="0.25">
      <c r="C635" s="151"/>
      <c r="D635" s="151"/>
    </row>
    <row r="636" spans="3:4" ht="14.25" customHeight="1" x14ac:dyDescent="0.25">
      <c r="C636" s="151"/>
      <c r="D636" s="151"/>
    </row>
    <row r="637" spans="3:4" ht="14.25" customHeight="1" x14ac:dyDescent="0.25">
      <c r="C637" s="151"/>
      <c r="D637" s="151"/>
    </row>
    <row r="638" spans="3:4" ht="14.25" customHeight="1" x14ac:dyDescent="0.25">
      <c r="C638" s="151"/>
      <c r="D638" s="151"/>
    </row>
    <row r="639" spans="3:4" ht="14.25" customHeight="1" x14ac:dyDescent="0.25">
      <c r="C639" s="151"/>
      <c r="D639" s="151"/>
    </row>
    <row r="640" spans="3:4" ht="14.25" customHeight="1" x14ac:dyDescent="0.25">
      <c r="C640" s="151"/>
      <c r="D640" s="151"/>
    </row>
    <row r="641" spans="3:4" ht="14.25" customHeight="1" x14ac:dyDescent="0.25">
      <c r="C641" s="151"/>
      <c r="D641" s="151"/>
    </row>
    <row r="642" spans="3:4" ht="14.25" customHeight="1" x14ac:dyDescent="0.25">
      <c r="C642" s="151"/>
      <c r="D642" s="151"/>
    </row>
    <row r="643" spans="3:4" ht="14.25" customHeight="1" x14ac:dyDescent="0.25">
      <c r="C643" s="151"/>
      <c r="D643" s="151"/>
    </row>
    <row r="644" spans="3:4" ht="14.25" customHeight="1" x14ac:dyDescent="0.25">
      <c r="C644" s="151"/>
      <c r="D644" s="151"/>
    </row>
    <row r="645" spans="3:4" ht="14.25" customHeight="1" x14ac:dyDescent="0.25">
      <c r="C645" s="151"/>
      <c r="D645" s="151"/>
    </row>
    <row r="646" spans="3:4" ht="14.25" customHeight="1" x14ac:dyDescent="0.25">
      <c r="C646" s="151"/>
      <c r="D646" s="151"/>
    </row>
    <row r="647" spans="3:4" ht="14.25" customHeight="1" x14ac:dyDescent="0.25">
      <c r="C647" s="151"/>
      <c r="D647" s="151"/>
    </row>
    <row r="648" spans="3:4" ht="14.25" customHeight="1" x14ac:dyDescent="0.25">
      <c r="C648" s="151"/>
      <c r="D648" s="151"/>
    </row>
    <row r="649" spans="3:4" ht="14.25" customHeight="1" x14ac:dyDescent="0.25">
      <c r="C649" s="151"/>
      <c r="D649" s="151"/>
    </row>
    <row r="650" spans="3:4" ht="14.25" customHeight="1" x14ac:dyDescent="0.25">
      <c r="C650" s="151"/>
      <c r="D650" s="151"/>
    </row>
    <row r="651" spans="3:4" ht="14.25" customHeight="1" x14ac:dyDescent="0.25">
      <c r="C651" s="151"/>
      <c r="D651" s="151"/>
    </row>
    <row r="652" spans="3:4" ht="14.25" customHeight="1" x14ac:dyDescent="0.25">
      <c r="C652" s="151"/>
      <c r="D652" s="151"/>
    </row>
    <row r="653" spans="3:4" ht="14.25" customHeight="1" x14ac:dyDescent="0.25">
      <c r="C653" s="151"/>
      <c r="D653" s="151"/>
    </row>
    <row r="654" spans="3:4" ht="14.25" customHeight="1" x14ac:dyDescent="0.25">
      <c r="C654" s="151"/>
      <c r="D654" s="151"/>
    </row>
    <row r="655" spans="3:4" ht="14.25" customHeight="1" x14ac:dyDescent="0.25">
      <c r="C655" s="151"/>
      <c r="D655" s="151"/>
    </row>
    <row r="656" spans="3:4" ht="14.25" customHeight="1" x14ac:dyDescent="0.25">
      <c r="C656" s="151"/>
      <c r="D656" s="151"/>
    </row>
    <row r="657" spans="3:4" ht="14.25" customHeight="1" x14ac:dyDescent="0.25">
      <c r="C657" s="151"/>
      <c r="D657" s="151"/>
    </row>
    <row r="658" spans="3:4" ht="14.25" customHeight="1" x14ac:dyDescent="0.25">
      <c r="C658" s="151"/>
      <c r="D658" s="151"/>
    </row>
    <row r="659" spans="3:4" ht="14.25" customHeight="1" x14ac:dyDescent="0.25">
      <c r="C659" s="151"/>
      <c r="D659" s="151"/>
    </row>
    <row r="660" spans="3:4" ht="14.25" customHeight="1" x14ac:dyDescent="0.25">
      <c r="C660" s="151"/>
      <c r="D660" s="151"/>
    </row>
    <row r="661" spans="3:4" ht="14.25" customHeight="1" x14ac:dyDescent="0.25">
      <c r="C661" s="151"/>
      <c r="D661" s="151"/>
    </row>
    <row r="662" spans="3:4" ht="14.25" customHeight="1" x14ac:dyDescent="0.25">
      <c r="C662" s="151"/>
      <c r="D662" s="151"/>
    </row>
    <row r="663" spans="3:4" ht="14.25" customHeight="1" x14ac:dyDescent="0.25">
      <c r="C663" s="151"/>
      <c r="D663" s="151"/>
    </row>
    <row r="664" spans="3:4" ht="14.25" customHeight="1" x14ac:dyDescent="0.25">
      <c r="C664" s="151"/>
      <c r="D664" s="151"/>
    </row>
    <row r="665" spans="3:4" ht="14.25" customHeight="1" x14ac:dyDescent="0.25">
      <c r="C665" s="151"/>
      <c r="D665" s="151"/>
    </row>
    <row r="666" spans="3:4" ht="14.25" customHeight="1" x14ac:dyDescent="0.25">
      <c r="C666" s="151"/>
      <c r="D666" s="151"/>
    </row>
    <row r="667" spans="3:4" ht="14.25" customHeight="1" x14ac:dyDescent="0.25">
      <c r="C667" s="151"/>
      <c r="D667" s="151"/>
    </row>
    <row r="668" spans="3:4" ht="14.25" customHeight="1" x14ac:dyDescent="0.25">
      <c r="C668" s="151"/>
      <c r="D668" s="151"/>
    </row>
    <row r="669" spans="3:4" ht="14.25" customHeight="1" x14ac:dyDescent="0.25">
      <c r="C669" s="151"/>
      <c r="D669" s="151"/>
    </row>
    <row r="670" spans="3:4" ht="14.25" customHeight="1" x14ac:dyDescent="0.25">
      <c r="C670" s="151"/>
      <c r="D670" s="151"/>
    </row>
    <row r="671" spans="3:4" ht="14.25" customHeight="1" x14ac:dyDescent="0.25">
      <c r="C671" s="151"/>
      <c r="D671" s="151"/>
    </row>
    <row r="672" spans="3:4" ht="14.25" customHeight="1" x14ac:dyDescent="0.25">
      <c r="C672" s="151"/>
      <c r="D672" s="151"/>
    </row>
    <row r="673" spans="3:4" ht="14.25" customHeight="1" x14ac:dyDescent="0.25">
      <c r="C673" s="151"/>
      <c r="D673" s="151"/>
    </row>
    <row r="674" spans="3:4" ht="14.25" customHeight="1" x14ac:dyDescent="0.25">
      <c r="C674" s="151"/>
      <c r="D674" s="151"/>
    </row>
    <row r="675" spans="3:4" ht="14.25" customHeight="1" x14ac:dyDescent="0.25">
      <c r="C675" s="151"/>
      <c r="D675" s="151"/>
    </row>
    <row r="676" spans="3:4" ht="14.25" customHeight="1" x14ac:dyDescent="0.25">
      <c r="C676" s="151"/>
      <c r="D676" s="151"/>
    </row>
    <row r="677" spans="3:4" ht="14.25" customHeight="1" x14ac:dyDescent="0.25">
      <c r="C677" s="151"/>
      <c r="D677" s="151"/>
    </row>
    <row r="678" spans="3:4" ht="14.25" customHeight="1" x14ac:dyDescent="0.25">
      <c r="C678" s="151"/>
      <c r="D678" s="151"/>
    </row>
    <row r="679" spans="3:4" ht="14.25" customHeight="1" x14ac:dyDescent="0.25">
      <c r="C679" s="151"/>
      <c r="D679" s="151"/>
    </row>
    <row r="680" spans="3:4" ht="14.25" customHeight="1" x14ac:dyDescent="0.25">
      <c r="C680" s="151"/>
      <c r="D680" s="151"/>
    </row>
    <row r="681" spans="3:4" ht="14.25" customHeight="1" x14ac:dyDescent="0.25">
      <c r="C681" s="151"/>
      <c r="D681" s="151"/>
    </row>
    <row r="682" spans="3:4" ht="14.25" customHeight="1" x14ac:dyDescent="0.25">
      <c r="C682" s="151"/>
      <c r="D682" s="151"/>
    </row>
    <row r="683" spans="3:4" ht="14.25" customHeight="1" x14ac:dyDescent="0.25">
      <c r="C683" s="151"/>
      <c r="D683" s="151"/>
    </row>
    <row r="684" spans="3:4" ht="14.25" customHeight="1" x14ac:dyDescent="0.25">
      <c r="C684" s="151"/>
      <c r="D684" s="151"/>
    </row>
    <row r="685" spans="3:4" ht="14.25" customHeight="1" x14ac:dyDescent="0.25">
      <c r="C685" s="151"/>
      <c r="D685" s="151"/>
    </row>
    <row r="686" spans="3:4" ht="14.25" customHeight="1" x14ac:dyDescent="0.25">
      <c r="C686" s="151"/>
      <c r="D686" s="151"/>
    </row>
    <row r="687" spans="3:4" ht="14.25" customHeight="1" x14ac:dyDescent="0.25">
      <c r="C687" s="151"/>
      <c r="D687" s="151"/>
    </row>
    <row r="688" spans="3:4" ht="14.25" customHeight="1" x14ac:dyDescent="0.25">
      <c r="C688" s="151"/>
      <c r="D688" s="151"/>
    </row>
    <row r="689" spans="3:4" ht="14.25" customHeight="1" x14ac:dyDescent="0.25">
      <c r="C689" s="151"/>
      <c r="D689" s="151"/>
    </row>
    <row r="690" spans="3:4" ht="14.25" customHeight="1" x14ac:dyDescent="0.25">
      <c r="C690" s="151"/>
      <c r="D690" s="151"/>
    </row>
    <row r="691" spans="3:4" ht="14.25" customHeight="1" x14ac:dyDescent="0.25">
      <c r="C691" s="151"/>
      <c r="D691" s="151"/>
    </row>
    <row r="692" spans="3:4" ht="14.25" customHeight="1" x14ac:dyDescent="0.25">
      <c r="C692" s="151"/>
      <c r="D692" s="151"/>
    </row>
    <row r="693" spans="3:4" ht="14.25" customHeight="1" x14ac:dyDescent="0.25">
      <c r="C693" s="151"/>
      <c r="D693" s="151"/>
    </row>
    <row r="694" spans="3:4" ht="14.25" customHeight="1" x14ac:dyDescent="0.25">
      <c r="C694" s="151"/>
      <c r="D694" s="151"/>
    </row>
    <row r="695" spans="3:4" ht="14.25" customHeight="1" x14ac:dyDescent="0.25">
      <c r="C695" s="151"/>
      <c r="D695" s="151"/>
    </row>
    <row r="696" spans="3:4" ht="14.25" customHeight="1" x14ac:dyDescent="0.25">
      <c r="C696" s="151"/>
      <c r="D696" s="151"/>
    </row>
    <row r="697" spans="3:4" ht="14.25" customHeight="1" x14ac:dyDescent="0.25">
      <c r="C697" s="151"/>
      <c r="D697" s="151"/>
    </row>
    <row r="698" spans="3:4" ht="14.25" customHeight="1" x14ac:dyDescent="0.25">
      <c r="C698" s="151"/>
      <c r="D698" s="151"/>
    </row>
    <row r="699" spans="3:4" ht="14.25" customHeight="1" x14ac:dyDescent="0.25">
      <c r="C699" s="151"/>
      <c r="D699" s="151"/>
    </row>
    <row r="700" spans="3:4" ht="14.25" customHeight="1" x14ac:dyDescent="0.25">
      <c r="C700" s="151"/>
      <c r="D700" s="151"/>
    </row>
    <row r="701" spans="3:4" ht="14.25" customHeight="1" x14ac:dyDescent="0.25">
      <c r="C701" s="151"/>
      <c r="D701" s="151"/>
    </row>
    <row r="702" spans="3:4" ht="14.25" customHeight="1" x14ac:dyDescent="0.25">
      <c r="C702" s="151"/>
      <c r="D702" s="151"/>
    </row>
    <row r="703" spans="3:4" ht="14.25" customHeight="1" x14ac:dyDescent="0.25">
      <c r="C703" s="151"/>
      <c r="D703" s="151"/>
    </row>
    <row r="704" spans="3:4" ht="14.25" customHeight="1" x14ac:dyDescent="0.25">
      <c r="C704" s="151"/>
      <c r="D704" s="151"/>
    </row>
    <row r="705" spans="3:4" ht="14.25" customHeight="1" x14ac:dyDescent="0.25">
      <c r="C705" s="151"/>
      <c r="D705" s="151"/>
    </row>
    <row r="706" spans="3:4" ht="14.25" customHeight="1" x14ac:dyDescent="0.25">
      <c r="C706" s="151"/>
      <c r="D706" s="151"/>
    </row>
    <row r="707" spans="3:4" ht="14.25" customHeight="1" x14ac:dyDescent="0.25">
      <c r="C707" s="151"/>
      <c r="D707" s="151"/>
    </row>
    <row r="708" spans="3:4" ht="14.25" customHeight="1" x14ac:dyDescent="0.25">
      <c r="C708" s="151"/>
      <c r="D708" s="151"/>
    </row>
    <row r="709" spans="3:4" ht="14.25" customHeight="1" x14ac:dyDescent="0.25">
      <c r="C709" s="151"/>
      <c r="D709" s="151"/>
    </row>
    <row r="710" spans="3:4" ht="14.25" customHeight="1" x14ac:dyDescent="0.25">
      <c r="C710" s="151"/>
      <c r="D710" s="151"/>
    </row>
    <row r="711" spans="3:4" ht="14.25" customHeight="1" x14ac:dyDescent="0.25">
      <c r="C711" s="151"/>
      <c r="D711" s="151"/>
    </row>
    <row r="712" spans="3:4" ht="14.25" customHeight="1" x14ac:dyDescent="0.25">
      <c r="C712" s="151"/>
      <c r="D712" s="151"/>
    </row>
    <row r="713" spans="3:4" ht="14.25" customHeight="1" x14ac:dyDescent="0.25">
      <c r="C713" s="151"/>
      <c r="D713" s="151"/>
    </row>
    <row r="714" spans="3:4" ht="14.25" customHeight="1" x14ac:dyDescent="0.25">
      <c r="C714" s="151"/>
      <c r="D714" s="151"/>
    </row>
    <row r="715" spans="3:4" ht="14.25" customHeight="1" x14ac:dyDescent="0.25">
      <c r="C715" s="151"/>
      <c r="D715" s="151"/>
    </row>
    <row r="716" spans="3:4" ht="14.25" customHeight="1" x14ac:dyDescent="0.25">
      <c r="C716" s="151"/>
      <c r="D716" s="151"/>
    </row>
    <row r="717" spans="3:4" ht="14.25" customHeight="1" x14ac:dyDescent="0.25">
      <c r="C717" s="151"/>
      <c r="D717" s="151"/>
    </row>
    <row r="718" spans="3:4" ht="14.25" customHeight="1" x14ac:dyDescent="0.25">
      <c r="C718" s="151"/>
      <c r="D718" s="151"/>
    </row>
    <row r="719" spans="3:4" ht="14.25" customHeight="1" x14ac:dyDescent="0.25">
      <c r="C719" s="151"/>
      <c r="D719" s="151"/>
    </row>
    <row r="720" spans="3:4" ht="14.25" customHeight="1" x14ac:dyDescent="0.25">
      <c r="C720" s="151"/>
      <c r="D720" s="151"/>
    </row>
    <row r="721" spans="3:4" ht="14.25" customHeight="1" x14ac:dyDescent="0.25">
      <c r="C721" s="151"/>
      <c r="D721" s="151"/>
    </row>
    <row r="722" spans="3:4" ht="14.25" customHeight="1" x14ac:dyDescent="0.25">
      <c r="C722" s="151"/>
      <c r="D722" s="151"/>
    </row>
    <row r="723" spans="3:4" ht="14.25" customHeight="1" x14ac:dyDescent="0.25">
      <c r="C723" s="151"/>
      <c r="D723" s="151"/>
    </row>
    <row r="724" spans="3:4" ht="14.25" customHeight="1" x14ac:dyDescent="0.25">
      <c r="C724" s="151"/>
      <c r="D724" s="151"/>
    </row>
    <row r="725" spans="3:4" ht="14.25" customHeight="1" x14ac:dyDescent="0.25">
      <c r="C725" s="151"/>
      <c r="D725" s="151"/>
    </row>
    <row r="726" spans="3:4" ht="14.25" customHeight="1" x14ac:dyDescent="0.25">
      <c r="C726" s="151"/>
      <c r="D726" s="151"/>
    </row>
    <row r="727" spans="3:4" ht="14.25" customHeight="1" x14ac:dyDescent="0.25">
      <c r="C727" s="151"/>
      <c r="D727" s="151"/>
    </row>
    <row r="728" spans="3:4" ht="14.25" customHeight="1" x14ac:dyDescent="0.25">
      <c r="C728" s="151"/>
      <c r="D728" s="151"/>
    </row>
    <row r="729" spans="3:4" ht="14.25" customHeight="1" x14ac:dyDescent="0.25">
      <c r="C729" s="151"/>
      <c r="D729" s="151"/>
    </row>
    <row r="730" spans="3:4" ht="14.25" customHeight="1" x14ac:dyDescent="0.25">
      <c r="C730" s="151"/>
      <c r="D730" s="151"/>
    </row>
    <row r="731" spans="3:4" ht="14.25" customHeight="1" x14ac:dyDescent="0.25">
      <c r="C731" s="151"/>
      <c r="D731" s="151"/>
    </row>
    <row r="732" spans="3:4" ht="14.25" customHeight="1" x14ac:dyDescent="0.25">
      <c r="C732" s="151"/>
      <c r="D732" s="151"/>
    </row>
    <row r="733" spans="3:4" ht="14.25" customHeight="1" x14ac:dyDescent="0.25">
      <c r="C733" s="151"/>
      <c r="D733" s="151"/>
    </row>
    <row r="734" spans="3:4" ht="14.25" customHeight="1" x14ac:dyDescent="0.25">
      <c r="C734" s="151"/>
      <c r="D734" s="151"/>
    </row>
    <row r="735" spans="3:4" ht="14.25" customHeight="1" x14ac:dyDescent="0.25">
      <c r="C735" s="151"/>
      <c r="D735" s="151"/>
    </row>
    <row r="736" spans="3:4" ht="14.25" customHeight="1" x14ac:dyDescent="0.25">
      <c r="C736" s="151"/>
      <c r="D736" s="151"/>
    </row>
    <row r="737" spans="3:4" ht="14.25" customHeight="1" x14ac:dyDescent="0.25">
      <c r="C737" s="151"/>
      <c r="D737" s="151"/>
    </row>
    <row r="738" spans="3:4" ht="14.25" customHeight="1" x14ac:dyDescent="0.25">
      <c r="C738" s="151"/>
      <c r="D738" s="151"/>
    </row>
    <row r="739" spans="3:4" ht="14.25" customHeight="1" x14ac:dyDescent="0.25">
      <c r="C739" s="151"/>
      <c r="D739" s="151"/>
    </row>
    <row r="740" spans="3:4" ht="14.25" customHeight="1" x14ac:dyDescent="0.25">
      <c r="C740" s="151"/>
      <c r="D740" s="151"/>
    </row>
    <row r="741" spans="3:4" ht="14.25" customHeight="1" x14ac:dyDescent="0.25">
      <c r="C741" s="151"/>
      <c r="D741" s="151"/>
    </row>
    <row r="742" spans="3:4" ht="14.25" customHeight="1" x14ac:dyDescent="0.25">
      <c r="C742" s="151"/>
      <c r="D742" s="151"/>
    </row>
    <row r="743" spans="3:4" ht="14.25" customHeight="1" x14ac:dyDescent="0.25">
      <c r="C743" s="151"/>
      <c r="D743" s="151"/>
    </row>
    <row r="744" spans="3:4" ht="14.25" customHeight="1" x14ac:dyDescent="0.25">
      <c r="C744" s="151"/>
      <c r="D744" s="151"/>
    </row>
    <row r="745" spans="3:4" ht="14.25" customHeight="1" x14ac:dyDescent="0.25">
      <c r="C745" s="151"/>
      <c r="D745" s="151"/>
    </row>
    <row r="746" spans="3:4" ht="14.25" customHeight="1" x14ac:dyDescent="0.25">
      <c r="C746" s="151"/>
      <c r="D746" s="151"/>
    </row>
    <row r="747" spans="3:4" ht="14.25" customHeight="1" x14ac:dyDescent="0.25">
      <c r="C747" s="151"/>
      <c r="D747" s="151"/>
    </row>
    <row r="748" spans="3:4" ht="14.25" customHeight="1" x14ac:dyDescent="0.25">
      <c r="C748" s="151"/>
      <c r="D748" s="151"/>
    </row>
    <row r="749" spans="3:4" ht="14.25" customHeight="1" x14ac:dyDescent="0.25">
      <c r="C749" s="151"/>
      <c r="D749" s="151"/>
    </row>
    <row r="750" spans="3:4" ht="14.25" customHeight="1" x14ac:dyDescent="0.25">
      <c r="C750" s="151"/>
      <c r="D750" s="151"/>
    </row>
    <row r="751" spans="3:4" ht="14.25" customHeight="1" x14ac:dyDescent="0.25">
      <c r="C751" s="151"/>
      <c r="D751" s="151"/>
    </row>
    <row r="752" spans="3:4" ht="14.25" customHeight="1" x14ac:dyDescent="0.25">
      <c r="C752" s="151"/>
      <c r="D752" s="151"/>
    </row>
    <row r="753" spans="3:4" ht="14.25" customHeight="1" x14ac:dyDescent="0.25">
      <c r="C753" s="151"/>
      <c r="D753" s="151"/>
    </row>
    <row r="754" spans="3:4" ht="14.25" customHeight="1" x14ac:dyDescent="0.25">
      <c r="C754" s="151"/>
      <c r="D754" s="151"/>
    </row>
    <row r="755" spans="3:4" ht="14.25" customHeight="1" x14ac:dyDescent="0.25">
      <c r="C755" s="151"/>
      <c r="D755" s="151"/>
    </row>
    <row r="756" spans="3:4" ht="14.25" customHeight="1" x14ac:dyDescent="0.25">
      <c r="C756" s="151"/>
      <c r="D756" s="151"/>
    </row>
    <row r="757" spans="3:4" ht="14.25" customHeight="1" x14ac:dyDescent="0.25">
      <c r="C757" s="151"/>
      <c r="D757" s="151"/>
    </row>
    <row r="758" spans="3:4" ht="14.25" customHeight="1" x14ac:dyDescent="0.25">
      <c r="C758" s="151"/>
      <c r="D758" s="151"/>
    </row>
    <row r="759" spans="3:4" ht="14.25" customHeight="1" x14ac:dyDescent="0.25">
      <c r="C759" s="151"/>
      <c r="D759" s="151"/>
    </row>
    <row r="760" spans="3:4" ht="14.25" customHeight="1" x14ac:dyDescent="0.25">
      <c r="C760" s="151"/>
      <c r="D760" s="151"/>
    </row>
    <row r="761" spans="3:4" ht="14.25" customHeight="1" x14ac:dyDescent="0.25">
      <c r="C761" s="151"/>
      <c r="D761" s="151"/>
    </row>
    <row r="762" spans="3:4" ht="14.25" customHeight="1" x14ac:dyDescent="0.25">
      <c r="C762" s="151"/>
      <c r="D762" s="151"/>
    </row>
    <row r="763" spans="3:4" ht="14.25" customHeight="1" x14ac:dyDescent="0.25">
      <c r="C763" s="151"/>
      <c r="D763" s="151"/>
    </row>
    <row r="764" spans="3:4" ht="14.25" customHeight="1" x14ac:dyDescent="0.25">
      <c r="C764" s="151"/>
      <c r="D764" s="151"/>
    </row>
    <row r="765" spans="3:4" ht="14.25" customHeight="1" x14ac:dyDescent="0.25">
      <c r="C765" s="151"/>
      <c r="D765" s="151"/>
    </row>
    <row r="766" spans="3:4" ht="14.25" customHeight="1" x14ac:dyDescent="0.25">
      <c r="C766" s="151"/>
      <c r="D766" s="151"/>
    </row>
    <row r="767" spans="3:4" ht="14.25" customHeight="1" x14ac:dyDescent="0.25">
      <c r="C767" s="151"/>
      <c r="D767" s="151"/>
    </row>
    <row r="768" spans="3:4" ht="14.25" customHeight="1" x14ac:dyDescent="0.25">
      <c r="C768" s="151"/>
      <c r="D768" s="151"/>
    </row>
    <row r="769" spans="3:4" ht="14.25" customHeight="1" x14ac:dyDescent="0.25">
      <c r="C769" s="151"/>
      <c r="D769" s="151"/>
    </row>
    <row r="770" spans="3:4" ht="14.25" customHeight="1" x14ac:dyDescent="0.25">
      <c r="C770" s="151"/>
      <c r="D770" s="151"/>
    </row>
    <row r="771" spans="3:4" ht="14.25" customHeight="1" x14ac:dyDescent="0.25">
      <c r="C771" s="151"/>
      <c r="D771" s="151"/>
    </row>
    <row r="772" spans="3:4" ht="14.25" customHeight="1" x14ac:dyDescent="0.25">
      <c r="C772" s="151"/>
      <c r="D772" s="151"/>
    </row>
    <row r="773" spans="3:4" ht="14.25" customHeight="1" x14ac:dyDescent="0.25">
      <c r="C773" s="151"/>
      <c r="D773" s="151"/>
    </row>
    <row r="774" spans="3:4" ht="14.25" customHeight="1" x14ac:dyDescent="0.25">
      <c r="C774" s="151"/>
      <c r="D774" s="151"/>
    </row>
    <row r="775" spans="3:4" ht="14.25" customHeight="1" x14ac:dyDescent="0.25">
      <c r="C775" s="151"/>
      <c r="D775" s="151"/>
    </row>
    <row r="776" spans="3:4" ht="14.25" customHeight="1" x14ac:dyDescent="0.25">
      <c r="C776" s="151"/>
      <c r="D776" s="151"/>
    </row>
    <row r="777" spans="3:4" ht="14.25" customHeight="1" x14ac:dyDescent="0.25">
      <c r="C777" s="151"/>
      <c r="D777" s="151"/>
    </row>
    <row r="778" spans="3:4" ht="14.25" customHeight="1" x14ac:dyDescent="0.25">
      <c r="C778" s="151"/>
      <c r="D778" s="151"/>
    </row>
    <row r="779" spans="3:4" ht="14.25" customHeight="1" x14ac:dyDescent="0.25">
      <c r="C779" s="151"/>
      <c r="D779" s="151"/>
    </row>
    <row r="780" spans="3:4" ht="14.25" customHeight="1" x14ac:dyDescent="0.25">
      <c r="C780" s="151"/>
      <c r="D780" s="151"/>
    </row>
    <row r="781" spans="3:4" ht="14.25" customHeight="1" x14ac:dyDescent="0.25">
      <c r="C781" s="151"/>
      <c r="D781" s="151"/>
    </row>
    <row r="782" spans="3:4" ht="14.25" customHeight="1" x14ac:dyDescent="0.25">
      <c r="C782" s="151"/>
      <c r="D782" s="151"/>
    </row>
    <row r="783" spans="3:4" ht="14.25" customHeight="1" x14ac:dyDescent="0.25">
      <c r="C783" s="151"/>
      <c r="D783" s="151"/>
    </row>
    <row r="784" spans="3:4" ht="14.25" customHeight="1" x14ac:dyDescent="0.25">
      <c r="C784" s="151"/>
      <c r="D784" s="151"/>
    </row>
    <row r="785" spans="3:4" ht="14.25" customHeight="1" x14ac:dyDescent="0.25">
      <c r="C785" s="151"/>
      <c r="D785" s="151"/>
    </row>
    <row r="786" spans="3:4" ht="14.25" customHeight="1" x14ac:dyDescent="0.25">
      <c r="C786" s="151"/>
      <c r="D786" s="151"/>
    </row>
    <row r="787" spans="3:4" ht="14.25" customHeight="1" x14ac:dyDescent="0.25">
      <c r="C787" s="151"/>
      <c r="D787" s="151"/>
    </row>
    <row r="788" spans="3:4" ht="14.25" customHeight="1" x14ac:dyDescent="0.25">
      <c r="C788" s="151"/>
      <c r="D788" s="151"/>
    </row>
    <row r="789" spans="3:4" ht="14.25" customHeight="1" x14ac:dyDescent="0.25">
      <c r="C789" s="151"/>
      <c r="D789" s="151"/>
    </row>
    <row r="790" spans="3:4" ht="14.25" customHeight="1" x14ac:dyDescent="0.25">
      <c r="C790" s="151"/>
      <c r="D790" s="151"/>
    </row>
    <row r="791" spans="3:4" ht="14.25" customHeight="1" x14ac:dyDescent="0.25">
      <c r="C791" s="151"/>
      <c r="D791" s="151"/>
    </row>
    <row r="792" spans="3:4" ht="14.25" customHeight="1" x14ac:dyDescent="0.25">
      <c r="C792" s="151"/>
      <c r="D792" s="151"/>
    </row>
    <row r="793" spans="3:4" ht="14.25" customHeight="1" x14ac:dyDescent="0.25">
      <c r="C793" s="151"/>
      <c r="D793" s="151"/>
    </row>
    <row r="794" spans="3:4" ht="14.25" customHeight="1" x14ac:dyDescent="0.25">
      <c r="C794" s="151"/>
      <c r="D794" s="151"/>
    </row>
    <row r="795" spans="3:4" ht="14.25" customHeight="1" x14ac:dyDescent="0.25">
      <c r="C795" s="151"/>
      <c r="D795" s="151"/>
    </row>
    <row r="796" spans="3:4" ht="14.25" customHeight="1" x14ac:dyDescent="0.25">
      <c r="C796" s="151"/>
      <c r="D796" s="151"/>
    </row>
    <row r="797" spans="3:4" ht="14.25" customHeight="1" x14ac:dyDescent="0.25">
      <c r="C797" s="151"/>
      <c r="D797" s="151"/>
    </row>
    <row r="798" spans="3:4" ht="14.25" customHeight="1" x14ac:dyDescent="0.25">
      <c r="C798" s="151"/>
      <c r="D798" s="151"/>
    </row>
    <row r="799" spans="3:4" ht="14.25" customHeight="1" x14ac:dyDescent="0.25">
      <c r="C799" s="151"/>
      <c r="D799" s="151"/>
    </row>
    <row r="800" spans="3:4" ht="14.25" customHeight="1" x14ac:dyDescent="0.25">
      <c r="C800" s="151"/>
      <c r="D800" s="151"/>
    </row>
    <row r="801" spans="3:4" ht="14.25" customHeight="1" x14ac:dyDescent="0.25">
      <c r="C801" s="151"/>
      <c r="D801" s="151"/>
    </row>
    <row r="802" spans="3:4" ht="14.25" customHeight="1" x14ac:dyDescent="0.25">
      <c r="C802" s="151"/>
      <c r="D802" s="151"/>
    </row>
    <row r="803" spans="3:4" ht="14.25" customHeight="1" x14ac:dyDescent="0.25">
      <c r="C803" s="151"/>
      <c r="D803" s="151"/>
    </row>
    <row r="804" spans="3:4" ht="14.25" customHeight="1" x14ac:dyDescent="0.25">
      <c r="C804" s="151"/>
      <c r="D804" s="151"/>
    </row>
    <row r="805" spans="3:4" ht="14.25" customHeight="1" x14ac:dyDescent="0.25">
      <c r="C805" s="151"/>
      <c r="D805" s="151"/>
    </row>
    <row r="806" spans="3:4" ht="14.25" customHeight="1" x14ac:dyDescent="0.25">
      <c r="C806" s="151"/>
      <c r="D806" s="151"/>
    </row>
    <row r="807" spans="3:4" ht="14.25" customHeight="1" x14ac:dyDescent="0.25">
      <c r="C807" s="151"/>
      <c r="D807" s="151"/>
    </row>
    <row r="808" spans="3:4" ht="14.25" customHeight="1" x14ac:dyDescent="0.25">
      <c r="C808" s="151"/>
      <c r="D808" s="151"/>
    </row>
    <row r="809" spans="3:4" ht="14.25" customHeight="1" x14ac:dyDescent="0.25">
      <c r="C809" s="151"/>
      <c r="D809" s="151"/>
    </row>
    <row r="810" spans="3:4" ht="14.25" customHeight="1" x14ac:dyDescent="0.25">
      <c r="C810" s="151"/>
      <c r="D810" s="151"/>
    </row>
    <row r="811" spans="3:4" ht="14.25" customHeight="1" x14ac:dyDescent="0.25">
      <c r="C811" s="151"/>
      <c r="D811" s="151"/>
    </row>
    <row r="812" spans="3:4" ht="14.25" customHeight="1" x14ac:dyDescent="0.25">
      <c r="C812" s="151"/>
      <c r="D812" s="151"/>
    </row>
    <row r="813" spans="3:4" ht="14.25" customHeight="1" x14ac:dyDescent="0.25">
      <c r="C813" s="151"/>
      <c r="D813" s="151"/>
    </row>
    <row r="814" spans="3:4" ht="14.25" customHeight="1" x14ac:dyDescent="0.25">
      <c r="C814" s="151"/>
      <c r="D814" s="151"/>
    </row>
    <row r="815" spans="3:4" ht="14.25" customHeight="1" x14ac:dyDescent="0.25">
      <c r="C815" s="151"/>
      <c r="D815" s="151"/>
    </row>
    <row r="816" spans="3:4" ht="14.25" customHeight="1" x14ac:dyDescent="0.25">
      <c r="C816" s="151"/>
      <c r="D816" s="151"/>
    </row>
    <row r="817" spans="3:4" ht="14.25" customHeight="1" x14ac:dyDescent="0.25">
      <c r="C817" s="151"/>
      <c r="D817" s="151"/>
    </row>
    <row r="818" spans="3:4" ht="14.25" customHeight="1" x14ac:dyDescent="0.25">
      <c r="C818" s="151"/>
      <c r="D818" s="151"/>
    </row>
    <row r="819" spans="3:4" ht="14.25" customHeight="1" x14ac:dyDescent="0.25">
      <c r="C819" s="151"/>
      <c r="D819" s="151"/>
    </row>
    <row r="820" spans="3:4" ht="14.25" customHeight="1" x14ac:dyDescent="0.25">
      <c r="C820" s="151"/>
      <c r="D820" s="151"/>
    </row>
    <row r="821" spans="3:4" ht="14.25" customHeight="1" x14ac:dyDescent="0.25">
      <c r="C821" s="151"/>
      <c r="D821" s="151"/>
    </row>
    <row r="822" spans="3:4" ht="14.25" customHeight="1" x14ac:dyDescent="0.25">
      <c r="C822" s="151"/>
      <c r="D822" s="151"/>
    </row>
    <row r="823" spans="3:4" ht="14.25" customHeight="1" x14ac:dyDescent="0.25">
      <c r="C823" s="151"/>
      <c r="D823" s="151"/>
    </row>
    <row r="824" spans="3:4" ht="14.25" customHeight="1" x14ac:dyDescent="0.25">
      <c r="C824" s="151"/>
      <c r="D824" s="151"/>
    </row>
    <row r="825" spans="3:4" ht="14.25" customHeight="1" x14ac:dyDescent="0.25">
      <c r="C825" s="151"/>
      <c r="D825" s="151"/>
    </row>
    <row r="826" spans="3:4" ht="14.25" customHeight="1" x14ac:dyDescent="0.25">
      <c r="C826" s="151"/>
      <c r="D826" s="151"/>
    </row>
    <row r="827" spans="3:4" ht="14.25" customHeight="1" x14ac:dyDescent="0.25">
      <c r="C827" s="151"/>
      <c r="D827" s="151"/>
    </row>
    <row r="828" spans="3:4" ht="14.25" customHeight="1" x14ac:dyDescent="0.25">
      <c r="C828" s="151"/>
      <c r="D828" s="151"/>
    </row>
    <row r="829" spans="3:4" ht="14.25" customHeight="1" x14ac:dyDescent="0.25">
      <c r="C829" s="151"/>
      <c r="D829" s="151"/>
    </row>
    <row r="830" spans="3:4" ht="14.25" customHeight="1" x14ac:dyDescent="0.25">
      <c r="C830" s="151"/>
      <c r="D830" s="151"/>
    </row>
    <row r="831" spans="3:4" ht="14.25" customHeight="1" x14ac:dyDescent="0.25">
      <c r="C831" s="151"/>
      <c r="D831" s="151"/>
    </row>
    <row r="832" spans="3:4" ht="14.25" customHeight="1" x14ac:dyDescent="0.25">
      <c r="C832" s="151"/>
      <c r="D832" s="151"/>
    </row>
    <row r="833" spans="3:4" ht="14.25" customHeight="1" x14ac:dyDescent="0.25">
      <c r="C833" s="151"/>
      <c r="D833" s="151"/>
    </row>
    <row r="834" spans="3:4" ht="14.25" customHeight="1" x14ac:dyDescent="0.25">
      <c r="C834" s="151"/>
      <c r="D834" s="151"/>
    </row>
    <row r="835" spans="3:4" ht="14.25" customHeight="1" x14ac:dyDescent="0.25">
      <c r="C835" s="151"/>
      <c r="D835" s="151"/>
    </row>
    <row r="836" spans="3:4" ht="14.25" customHeight="1" x14ac:dyDescent="0.25">
      <c r="C836" s="151"/>
      <c r="D836" s="151"/>
    </row>
    <row r="837" spans="3:4" ht="14.25" customHeight="1" x14ac:dyDescent="0.25">
      <c r="C837" s="151"/>
      <c r="D837" s="151"/>
    </row>
    <row r="838" spans="3:4" ht="14.25" customHeight="1" x14ac:dyDescent="0.25">
      <c r="C838" s="151"/>
      <c r="D838" s="151"/>
    </row>
    <row r="839" spans="3:4" ht="14.25" customHeight="1" x14ac:dyDescent="0.25">
      <c r="C839" s="151"/>
      <c r="D839" s="151"/>
    </row>
    <row r="840" spans="3:4" ht="14.25" customHeight="1" x14ac:dyDescent="0.25">
      <c r="C840" s="151"/>
      <c r="D840" s="151"/>
    </row>
    <row r="841" spans="3:4" ht="14.25" customHeight="1" x14ac:dyDescent="0.25">
      <c r="C841" s="151"/>
      <c r="D841" s="151"/>
    </row>
    <row r="842" spans="3:4" ht="14.25" customHeight="1" x14ac:dyDescent="0.25">
      <c r="C842" s="151"/>
      <c r="D842" s="151"/>
    </row>
    <row r="843" spans="3:4" ht="14.25" customHeight="1" x14ac:dyDescent="0.25">
      <c r="C843" s="151"/>
      <c r="D843" s="151"/>
    </row>
    <row r="844" spans="3:4" ht="14.25" customHeight="1" x14ac:dyDescent="0.25">
      <c r="C844" s="151"/>
      <c r="D844" s="151"/>
    </row>
    <row r="845" spans="3:4" ht="14.25" customHeight="1" x14ac:dyDescent="0.25">
      <c r="C845" s="151"/>
      <c r="D845" s="151"/>
    </row>
    <row r="846" spans="3:4" ht="14.25" customHeight="1" x14ac:dyDescent="0.25">
      <c r="C846" s="151"/>
      <c r="D846" s="151"/>
    </row>
    <row r="847" spans="3:4" ht="14.25" customHeight="1" x14ac:dyDescent="0.25">
      <c r="C847" s="151"/>
      <c r="D847" s="151"/>
    </row>
    <row r="848" spans="3:4" ht="14.25" customHeight="1" x14ac:dyDescent="0.25">
      <c r="C848" s="151"/>
      <c r="D848" s="151"/>
    </row>
    <row r="849" spans="3:4" ht="14.25" customHeight="1" x14ac:dyDescent="0.25">
      <c r="C849" s="151"/>
      <c r="D849" s="151"/>
    </row>
    <row r="850" spans="3:4" ht="14.25" customHeight="1" x14ac:dyDescent="0.25">
      <c r="C850" s="151"/>
      <c r="D850" s="151"/>
    </row>
    <row r="851" spans="3:4" ht="14.25" customHeight="1" x14ac:dyDescent="0.25">
      <c r="C851" s="151"/>
      <c r="D851" s="151"/>
    </row>
    <row r="852" spans="3:4" ht="14.25" customHeight="1" x14ac:dyDescent="0.25">
      <c r="C852" s="151"/>
      <c r="D852" s="151"/>
    </row>
    <row r="853" spans="3:4" ht="14.25" customHeight="1" x14ac:dyDescent="0.25">
      <c r="C853" s="151"/>
      <c r="D853" s="151"/>
    </row>
    <row r="854" spans="3:4" ht="14.25" customHeight="1" x14ac:dyDescent="0.25">
      <c r="C854" s="151"/>
      <c r="D854" s="151"/>
    </row>
    <row r="855" spans="3:4" ht="14.25" customHeight="1" x14ac:dyDescent="0.25">
      <c r="C855" s="151"/>
      <c r="D855" s="151"/>
    </row>
    <row r="856" spans="3:4" ht="14.25" customHeight="1" x14ac:dyDescent="0.25">
      <c r="C856" s="151"/>
      <c r="D856" s="151"/>
    </row>
    <row r="857" spans="3:4" ht="14.25" customHeight="1" x14ac:dyDescent="0.25">
      <c r="C857" s="151"/>
      <c r="D857" s="151"/>
    </row>
    <row r="858" spans="3:4" ht="14.25" customHeight="1" x14ac:dyDescent="0.25">
      <c r="C858" s="151"/>
      <c r="D858" s="151"/>
    </row>
    <row r="859" spans="3:4" ht="14.25" customHeight="1" x14ac:dyDescent="0.25">
      <c r="C859" s="151"/>
      <c r="D859" s="151"/>
    </row>
    <row r="860" spans="3:4" ht="14.25" customHeight="1" x14ac:dyDescent="0.25">
      <c r="C860" s="151"/>
      <c r="D860" s="151"/>
    </row>
    <row r="861" spans="3:4" ht="14.25" customHeight="1" x14ac:dyDescent="0.25">
      <c r="C861" s="151"/>
      <c r="D861" s="151"/>
    </row>
    <row r="862" spans="3:4" ht="14.25" customHeight="1" x14ac:dyDescent="0.25">
      <c r="C862" s="151"/>
      <c r="D862" s="151"/>
    </row>
    <row r="863" spans="3:4" ht="14.25" customHeight="1" x14ac:dyDescent="0.25">
      <c r="C863" s="151"/>
      <c r="D863" s="151"/>
    </row>
    <row r="864" spans="3:4" ht="14.25" customHeight="1" x14ac:dyDescent="0.25">
      <c r="C864" s="151"/>
      <c r="D864" s="151"/>
    </row>
    <row r="865" spans="3:4" ht="14.25" customHeight="1" x14ac:dyDescent="0.25">
      <c r="C865" s="151"/>
      <c r="D865" s="151"/>
    </row>
    <row r="866" spans="3:4" ht="14.25" customHeight="1" x14ac:dyDescent="0.25">
      <c r="C866" s="151"/>
      <c r="D866" s="151"/>
    </row>
    <row r="867" spans="3:4" ht="14.25" customHeight="1" x14ac:dyDescent="0.25">
      <c r="C867" s="151"/>
      <c r="D867" s="151"/>
    </row>
    <row r="868" spans="3:4" ht="14.25" customHeight="1" x14ac:dyDescent="0.25">
      <c r="C868" s="151"/>
      <c r="D868" s="151"/>
    </row>
    <row r="869" spans="3:4" ht="14.25" customHeight="1" x14ac:dyDescent="0.25">
      <c r="C869" s="151"/>
      <c r="D869" s="151"/>
    </row>
    <row r="870" spans="3:4" ht="14.25" customHeight="1" x14ac:dyDescent="0.25">
      <c r="C870" s="151"/>
      <c r="D870" s="151"/>
    </row>
    <row r="871" spans="3:4" ht="14.25" customHeight="1" x14ac:dyDescent="0.25">
      <c r="C871" s="151"/>
      <c r="D871" s="151"/>
    </row>
    <row r="872" spans="3:4" ht="14.25" customHeight="1" x14ac:dyDescent="0.25">
      <c r="C872" s="151"/>
      <c r="D872" s="151"/>
    </row>
    <row r="873" spans="3:4" ht="14.25" customHeight="1" x14ac:dyDescent="0.25">
      <c r="C873" s="151"/>
      <c r="D873" s="151"/>
    </row>
    <row r="874" spans="3:4" ht="14.25" customHeight="1" x14ac:dyDescent="0.25">
      <c r="C874" s="151"/>
      <c r="D874" s="151"/>
    </row>
    <row r="875" spans="3:4" ht="14.25" customHeight="1" x14ac:dyDescent="0.25">
      <c r="C875" s="151"/>
      <c r="D875" s="151"/>
    </row>
    <row r="876" spans="3:4" ht="14.25" customHeight="1" x14ac:dyDescent="0.25">
      <c r="C876" s="151"/>
      <c r="D876" s="151"/>
    </row>
    <row r="877" spans="3:4" ht="14.25" customHeight="1" x14ac:dyDescent="0.25">
      <c r="C877" s="151"/>
      <c r="D877" s="151"/>
    </row>
    <row r="878" spans="3:4" ht="14.25" customHeight="1" x14ac:dyDescent="0.25">
      <c r="C878" s="151"/>
      <c r="D878" s="151"/>
    </row>
    <row r="879" spans="3:4" ht="14.25" customHeight="1" x14ac:dyDescent="0.25">
      <c r="C879" s="151"/>
      <c r="D879" s="151"/>
    </row>
    <row r="880" spans="3:4" ht="14.25" customHeight="1" x14ac:dyDescent="0.25">
      <c r="C880" s="151"/>
      <c r="D880" s="151"/>
    </row>
    <row r="881" spans="3:4" ht="14.25" customHeight="1" x14ac:dyDescent="0.25">
      <c r="C881" s="151"/>
      <c r="D881" s="151"/>
    </row>
    <row r="882" spans="3:4" ht="14.25" customHeight="1" x14ac:dyDescent="0.25">
      <c r="C882" s="151"/>
      <c r="D882" s="151"/>
    </row>
    <row r="883" spans="3:4" ht="14.25" customHeight="1" x14ac:dyDescent="0.25">
      <c r="C883" s="151"/>
      <c r="D883" s="151"/>
    </row>
    <row r="884" spans="3:4" ht="14.25" customHeight="1" x14ac:dyDescent="0.25">
      <c r="C884" s="151"/>
      <c r="D884" s="151"/>
    </row>
    <row r="885" spans="3:4" ht="14.25" customHeight="1" x14ac:dyDescent="0.25">
      <c r="C885" s="151"/>
      <c r="D885" s="151"/>
    </row>
    <row r="886" spans="3:4" ht="14.25" customHeight="1" x14ac:dyDescent="0.25">
      <c r="C886" s="151"/>
      <c r="D886" s="151"/>
    </row>
    <row r="887" spans="3:4" ht="14.25" customHeight="1" x14ac:dyDescent="0.25">
      <c r="C887" s="151"/>
      <c r="D887" s="151"/>
    </row>
    <row r="888" spans="3:4" ht="14.25" customHeight="1" x14ac:dyDescent="0.25">
      <c r="C888" s="151"/>
      <c r="D888" s="151"/>
    </row>
    <row r="889" spans="3:4" ht="14.25" customHeight="1" x14ac:dyDescent="0.25">
      <c r="C889" s="151"/>
      <c r="D889" s="151"/>
    </row>
    <row r="890" spans="3:4" ht="14.25" customHeight="1" x14ac:dyDescent="0.25">
      <c r="C890" s="151"/>
      <c r="D890" s="151"/>
    </row>
    <row r="891" spans="3:4" ht="14.25" customHeight="1" x14ac:dyDescent="0.25">
      <c r="C891" s="151"/>
      <c r="D891" s="151"/>
    </row>
    <row r="892" spans="3:4" ht="14.25" customHeight="1" x14ac:dyDescent="0.25">
      <c r="C892" s="151"/>
      <c r="D892" s="151"/>
    </row>
    <row r="893" spans="3:4" ht="14.25" customHeight="1" x14ac:dyDescent="0.25">
      <c r="C893" s="151"/>
      <c r="D893" s="151"/>
    </row>
    <row r="894" spans="3:4" ht="14.25" customHeight="1" x14ac:dyDescent="0.25">
      <c r="C894" s="151"/>
      <c r="D894" s="151"/>
    </row>
    <row r="895" spans="3:4" ht="14.25" customHeight="1" x14ac:dyDescent="0.25">
      <c r="C895" s="151"/>
      <c r="D895" s="151"/>
    </row>
    <row r="896" spans="3:4" ht="14.25" customHeight="1" x14ac:dyDescent="0.25">
      <c r="C896" s="151"/>
      <c r="D896" s="151"/>
    </row>
    <row r="897" spans="3:4" ht="14.25" customHeight="1" x14ac:dyDescent="0.25">
      <c r="C897" s="151"/>
      <c r="D897" s="151"/>
    </row>
    <row r="898" spans="3:4" ht="14.25" customHeight="1" x14ac:dyDescent="0.25">
      <c r="C898" s="151"/>
      <c r="D898" s="151"/>
    </row>
    <row r="899" spans="3:4" ht="14.25" customHeight="1" x14ac:dyDescent="0.25">
      <c r="C899" s="151"/>
      <c r="D899" s="151"/>
    </row>
    <row r="900" spans="3:4" ht="14.25" customHeight="1" x14ac:dyDescent="0.25">
      <c r="C900" s="151"/>
      <c r="D900" s="151"/>
    </row>
    <row r="901" spans="3:4" ht="14.25" customHeight="1" x14ac:dyDescent="0.25">
      <c r="C901" s="151"/>
      <c r="D901" s="151"/>
    </row>
    <row r="902" spans="3:4" ht="14.25" customHeight="1" x14ac:dyDescent="0.25">
      <c r="C902" s="151"/>
      <c r="D902" s="151"/>
    </row>
    <row r="903" spans="3:4" ht="14.25" customHeight="1" x14ac:dyDescent="0.25">
      <c r="C903" s="151"/>
      <c r="D903" s="151"/>
    </row>
    <row r="904" spans="3:4" ht="14.25" customHeight="1" x14ac:dyDescent="0.25">
      <c r="C904" s="151"/>
      <c r="D904" s="151"/>
    </row>
    <row r="905" spans="3:4" ht="14.25" customHeight="1" x14ac:dyDescent="0.25">
      <c r="C905" s="151"/>
      <c r="D905" s="151"/>
    </row>
    <row r="906" spans="3:4" ht="14.25" customHeight="1" x14ac:dyDescent="0.25">
      <c r="C906" s="151"/>
      <c r="D906" s="151"/>
    </row>
    <row r="907" spans="3:4" ht="14.25" customHeight="1" x14ac:dyDescent="0.25">
      <c r="C907" s="151"/>
      <c r="D907" s="151"/>
    </row>
    <row r="908" spans="3:4" ht="14.25" customHeight="1" x14ac:dyDescent="0.25">
      <c r="C908" s="151"/>
      <c r="D908" s="151"/>
    </row>
    <row r="909" spans="3:4" ht="14.25" customHeight="1" x14ac:dyDescent="0.25">
      <c r="C909" s="151"/>
      <c r="D909" s="151"/>
    </row>
    <row r="910" spans="3:4" ht="14.25" customHeight="1" x14ac:dyDescent="0.25">
      <c r="C910" s="151"/>
      <c r="D910" s="151"/>
    </row>
    <row r="911" spans="3:4" ht="14.25" customHeight="1" x14ac:dyDescent="0.25">
      <c r="C911" s="151"/>
      <c r="D911" s="151"/>
    </row>
    <row r="912" spans="3:4" ht="14.25" customHeight="1" x14ac:dyDescent="0.25">
      <c r="C912" s="151"/>
      <c r="D912" s="151"/>
    </row>
    <row r="913" spans="3:4" ht="14.25" customHeight="1" x14ac:dyDescent="0.25">
      <c r="C913" s="151"/>
      <c r="D913" s="151"/>
    </row>
    <row r="914" spans="3:4" ht="14.25" customHeight="1" x14ac:dyDescent="0.25">
      <c r="C914" s="151"/>
      <c r="D914" s="151"/>
    </row>
    <row r="915" spans="3:4" ht="14.25" customHeight="1" x14ac:dyDescent="0.25">
      <c r="C915" s="151"/>
      <c r="D915" s="151"/>
    </row>
    <row r="916" spans="3:4" ht="14.25" customHeight="1" x14ac:dyDescent="0.25">
      <c r="C916" s="151"/>
      <c r="D916" s="151"/>
    </row>
    <row r="917" spans="3:4" ht="14.25" customHeight="1" x14ac:dyDescent="0.25">
      <c r="C917" s="151"/>
      <c r="D917" s="151"/>
    </row>
    <row r="918" spans="3:4" ht="14.25" customHeight="1" x14ac:dyDescent="0.25">
      <c r="C918" s="151"/>
      <c r="D918" s="151"/>
    </row>
    <row r="919" spans="3:4" ht="14.25" customHeight="1" x14ac:dyDescent="0.25">
      <c r="C919" s="151"/>
      <c r="D919" s="151"/>
    </row>
    <row r="920" spans="3:4" ht="14.25" customHeight="1" x14ac:dyDescent="0.25">
      <c r="C920" s="151"/>
      <c r="D920" s="151"/>
    </row>
    <row r="921" spans="3:4" ht="14.25" customHeight="1" x14ac:dyDescent="0.25">
      <c r="C921" s="151"/>
      <c r="D921" s="151"/>
    </row>
    <row r="922" spans="3:4" ht="14.25" customHeight="1" x14ac:dyDescent="0.25">
      <c r="C922" s="151"/>
      <c r="D922" s="151"/>
    </row>
    <row r="923" spans="3:4" ht="14.25" customHeight="1" x14ac:dyDescent="0.25">
      <c r="C923" s="151"/>
      <c r="D923" s="151"/>
    </row>
    <row r="924" spans="3:4" ht="14.25" customHeight="1" x14ac:dyDescent="0.25">
      <c r="C924" s="151"/>
      <c r="D924" s="151"/>
    </row>
    <row r="925" spans="3:4" ht="14.25" customHeight="1" x14ac:dyDescent="0.25">
      <c r="C925" s="151"/>
      <c r="D925" s="151"/>
    </row>
    <row r="926" spans="3:4" ht="14.25" customHeight="1" x14ac:dyDescent="0.25">
      <c r="C926" s="151"/>
      <c r="D926" s="151"/>
    </row>
    <row r="927" spans="3:4" ht="14.25" customHeight="1" x14ac:dyDescent="0.25">
      <c r="C927" s="151"/>
      <c r="D927" s="151"/>
    </row>
    <row r="928" spans="3:4" ht="14.25" customHeight="1" x14ac:dyDescent="0.25">
      <c r="C928" s="151"/>
      <c r="D928" s="151"/>
    </row>
    <row r="929" spans="3:4" ht="14.25" customHeight="1" x14ac:dyDescent="0.25">
      <c r="C929" s="151"/>
      <c r="D929" s="151"/>
    </row>
    <row r="930" spans="3:4" ht="14.25" customHeight="1" x14ac:dyDescent="0.25">
      <c r="C930" s="151"/>
      <c r="D930" s="151"/>
    </row>
    <row r="931" spans="3:4" ht="14.25" customHeight="1" x14ac:dyDescent="0.25">
      <c r="C931" s="151"/>
      <c r="D931" s="151"/>
    </row>
    <row r="932" spans="3:4" ht="14.25" customHeight="1" x14ac:dyDescent="0.25">
      <c r="C932" s="151"/>
      <c r="D932" s="151"/>
    </row>
    <row r="933" spans="3:4" ht="14.25" customHeight="1" x14ac:dyDescent="0.25">
      <c r="C933" s="151"/>
      <c r="D933" s="151"/>
    </row>
    <row r="934" spans="3:4" ht="14.25" customHeight="1" x14ac:dyDescent="0.25">
      <c r="C934" s="151"/>
      <c r="D934" s="151"/>
    </row>
    <row r="935" spans="3:4" ht="14.25" customHeight="1" x14ac:dyDescent="0.25">
      <c r="C935" s="151"/>
      <c r="D935" s="151"/>
    </row>
    <row r="936" spans="3:4" ht="14.25" customHeight="1" x14ac:dyDescent="0.25">
      <c r="C936" s="151"/>
      <c r="D936" s="151"/>
    </row>
    <row r="937" spans="3:4" ht="14.25" customHeight="1" x14ac:dyDescent="0.25">
      <c r="C937" s="151"/>
      <c r="D937" s="151"/>
    </row>
    <row r="938" spans="3:4" ht="14.25" customHeight="1" x14ac:dyDescent="0.25">
      <c r="C938" s="151"/>
      <c r="D938" s="151"/>
    </row>
    <row r="939" spans="3:4" ht="14.25" customHeight="1" x14ac:dyDescent="0.25">
      <c r="C939" s="151"/>
      <c r="D939" s="151"/>
    </row>
    <row r="940" spans="3:4" ht="14.25" customHeight="1" x14ac:dyDescent="0.25">
      <c r="C940" s="151"/>
      <c r="D940" s="151"/>
    </row>
    <row r="941" spans="3:4" ht="14.25" customHeight="1" x14ac:dyDescent="0.25">
      <c r="C941" s="151"/>
      <c r="D941" s="151"/>
    </row>
    <row r="942" spans="3:4" ht="14.25" customHeight="1" x14ac:dyDescent="0.25">
      <c r="C942" s="151"/>
      <c r="D942" s="151"/>
    </row>
    <row r="943" spans="3:4" ht="14.25" customHeight="1" x14ac:dyDescent="0.25">
      <c r="C943" s="151"/>
      <c r="D943" s="151"/>
    </row>
    <row r="944" spans="3:4" ht="14.25" customHeight="1" x14ac:dyDescent="0.25">
      <c r="C944" s="151"/>
      <c r="D944" s="151"/>
    </row>
    <row r="945" spans="3:4" ht="14.25" customHeight="1" x14ac:dyDescent="0.25">
      <c r="C945" s="151"/>
      <c r="D945" s="151"/>
    </row>
    <row r="946" spans="3:4" ht="14.25" customHeight="1" x14ac:dyDescent="0.25">
      <c r="C946" s="151"/>
      <c r="D946" s="151"/>
    </row>
    <row r="947" spans="3:4" ht="14.25" customHeight="1" x14ac:dyDescent="0.25">
      <c r="C947" s="151"/>
      <c r="D947" s="151"/>
    </row>
    <row r="948" spans="3:4" ht="14.25" customHeight="1" x14ac:dyDescent="0.25">
      <c r="C948" s="151"/>
      <c r="D948" s="151"/>
    </row>
    <row r="949" spans="3:4" ht="14.25" customHeight="1" x14ac:dyDescent="0.25">
      <c r="C949" s="151"/>
      <c r="D949" s="151"/>
    </row>
    <row r="950" spans="3:4" ht="14.25" customHeight="1" x14ac:dyDescent="0.25">
      <c r="C950" s="151"/>
      <c r="D950" s="151"/>
    </row>
    <row r="951" spans="3:4" ht="14.25" customHeight="1" x14ac:dyDescent="0.25">
      <c r="C951" s="151"/>
      <c r="D951" s="151"/>
    </row>
    <row r="952" spans="3:4" ht="14.25" customHeight="1" x14ac:dyDescent="0.25">
      <c r="C952" s="151"/>
      <c r="D952" s="151"/>
    </row>
    <row r="953" spans="3:4" ht="14.25" customHeight="1" x14ac:dyDescent="0.25">
      <c r="C953" s="151"/>
      <c r="D953" s="151"/>
    </row>
    <row r="954" spans="3:4" ht="14.25" customHeight="1" x14ac:dyDescent="0.25">
      <c r="C954" s="151"/>
      <c r="D954" s="151"/>
    </row>
    <row r="955" spans="3:4" ht="14.25" customHeight="1" x14ac:dyDescent="0.25">
      <c r="C955" s="151"/>
      <c r="D955" s="151"/>
    </row>
    <row r="956" spans="3:4" ht="14.25" customHeight="1" x14ac:dyDescent="0.25">
      <c r="C956" s="151"/>
      <c r="D956" s="151"/>
    </row>
    <row r="957" spans="3:4" ht="14.25" customHeight="1" x14ac:dyDescent="0.25">
      <c r="C957" s="151"/>
      <c r="D957" s="151"/>
    </row>
    <row r="958" spans="3:4" ht="14.25" customHeight="1" x14ac:dyDescent="0.25">
      <c r="C958" s="151"/>
      <c r="D958" s="151"/>
    </row>
    <row r="959" spans="3:4" ht="14.25" customHeight="1" x14ac:dyDescent="0.25">
      <c r="C959" s="151"/>
      <c r="D959" s="151"/>
    </row>
    <row r="960" spans="3:4" ht="14.25" customHeight="1" x14ac:dyDescent="0.25">
      <c r="C960" s="151"/>
      <c r="D960" s="151"/>
    </row>
    <row r="961" spans="3:4" ht="14.25" customHeight="1" x14ac:dyDescent="0.25">
      <c r="C961" s="151"/>
      <c r="D961" s="151"/>
    </row>
    <row r="962" spans="3:4" ht="14.25" customHeight="1" x14ac:dyDescent="0.25">
      <c r="C962" s="151"/>
      <c r="D962" s="151"/>
    </row>
    <row r="963" spans="3:4" ht="14.25" customHeight="1" x14ac:dyDescent="0.25">
      <c r="C963" s="151"/>
      <c r="D963" s="151"/>
    </row>
    <row r="964" spans="3:4" ht="14.25" customHeight="1" x14ac:dyDescent="0.25">
      <c r="C964" s="151"/>
      <c r="D964" s="151"/>
    </row>
    <row r="965" spans="3:4" ht="14.25" customHeight="1" x14ac:dyDescent="0.25">
      <c r="C965" s="151"/>
      <c r="D965" s="151"/>
    </row>
    <row r="966" spans="3:4" ht="14.25" customHeight="1" x14ac:dyDescent="0.25">
      <c r="C966" s="151"/>
      <c r="D966" s="151"/>
    </row>
    <row r="967" spans="3:4" ht="14.25" customHeight="1" x14ac:dyDescent="0.25">
      <c r="C967" s="151"/>
      <c r="D967" s="151"/>
    </row>
    <row r="968" spans="3:4" ht="14.25" customHeight="1" x14ac:dyDescent="0.25">
      <c r="C968" s="151"/>
      <c r="D968" s="151"/>
    </row>
    <row r="969" spans="3:4" ht="14.25" customHeight="1" x14ac:dyDescent="0.25">
      <c r="C969" s="151"/>
      <c r="D969" s="151"/>
    </row>
    <row r="970" spans="3:4" ht="14.25" customHeight="1" x14ac:dyDescent="0.25">
      <c r="C970" s="151"/>
      <c r="D970" s="151"/>
    </row>
    <row r="971" spans="3:4" ht="14.25" customHeight="1" x14ac:dyDescent="0.25">
      <c r="C971" s="151"/>
      <c r="D971" s="151"/>
    </row>
    <row r="972" spans="3:4" ht="14.25" customHeight="1" x14ac:dyDescent="0.25">
      <c r="C972" s="151"/>
      <c r="D972" s="151"/>
    </row>
    <row r="973" spans="3:4" ht="14.25" customHeight="1" x14ac:dyDescent="0.25">
      <c r="C973" s="151"/>
      <c r="D973" s="151"/>
    </row>
  </sheetData>
  <mergeCells count="5">
    <mergeCell ref="B2:D2"/>
    <mergeCell ref="B4:D4"/>
    <mergeCell ref="B41:D41"/>
    <mergeCell ref="B42:D42"/>
    <mergeCell ref="B43:D43"/>
  </mergeCells>
  <printOptions horizontalCentered="1"/>
  <pageMargins left="0.59055118110236227" right="0.59055118110236227" top="1.1811023622047245" bottom="0.59055118110236227" header="0.19685039370078741" footer="0.19685039370078741"/>
  <pageSetup paperSize="9" scale="87" orientation="portrait" r:id="rId1"/>
  <headerFooter>
    <oddHeader>&amp;L
&amp;G&amp;C
&amp;G&amp;R&amp;G</oddHeader>
    <oddFooter>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859D-FF93-4A3C-AA9D-E1155F192AD9}">
  <sheetPr>
    <tabColor rgb="FF92D050"/>
    <pageSetUpPr fitToPage="1"/>
  </sheetPr>
  <dimension ref="A1:H84"/>
  <sheetViews>
    <sheetView view="pageBreakPreview" zoomScaleNormal="100" zoomScaleSheetLayoutView="100" workbookViewId="0">
      <selection activeCell="A7" sqref="A7"/>
    </sheetView>
  </sheetViews>
  <sheetFormatPr defaultColWidth="9.33203125" defaultRowHeight="13.2" x14ac:dyDescent="0.25"/>
  <cols>
    <col min="1" max="1" width="10.33203125" style="115" customWidth="1"/>
    <col min="2" max="2" width="60" style="115" customWidth="1"/>
    <col min="3" max="4" width="18" style="115" hidden="1" customWidth="1"/>
    <col min="5" max="5" width="13" style="115" hidden="1" customWidth="1"/>
    <col min="6" max="7" width="19.6640625" style="115" customWidth="1"/>
    <col min="8" max="16384" width="9.33203125" style="115"/>
  </cols>
  <sheetData>
    <row r="1" spans="1:7" x14ac:dyDescent="0.25">
      <c r="A1" s="111"/>
      <c r="B1" s="111"/>
      <c r="C1" s="111"/>
      <c r="D1" s="111"/>
      <c r="E1" s="111"/>
      <c r="F1" s="111"/>
      <c r="G1" s="111"/>
    </row>
    <row r="2" spans="1:7" ht="20.399999999999999" x14ac:dyDescent="0.35">
      <c r="A2" s="280" t="s">
        <v>241</v>
      </c>
      <c r="B2" s="281"/>
      <c r="C2" s="281"/>
      <c r="D2" s="281"/>
      <c r="E2" s="281"/>
      <c r="F2" s="281"/>
      <c r="G2" s="282"/>
    </row>
    <row r="3" spans="1:7" ht="15" x14ac:dyDescent="0.25">
      <c r="A3" s="283" t="s">
        <v>242</v>
      </c>
      <c r="B3" s="284"/>
      <c r="C3" s="284"/>
      <c r="D3" s="284"/>
      <c r="E3" s="284"/>
      <c r="F3" s="284"/>
      <c r="G3" s="285"/>
    </row>
    <row r="4" spans="1:7" x14ac:dyDescent="0.25">
      <c r="A4" s="286" t="s">
        <v>243</v>
      </c>
      <c r="B4" s="287"/>
      <c r="C4" s="287"/>
      <c r="D4" s="287"/>
      <c r="E4" s="287"/>
      <c r="F4" s="287"/>
      <c r="G4" s="288"/>
    </row>
    <row r="5" spans="1:7" x14ac:dyDescent="0.25">
      <c r="A5" s="209"/>
      <c r="B5" s="209"/>
      <c r="C5" s="209"/>
      <c r="D5" s="209"/>
      <c r="E5" s="111"/>
      <c r="F5" s="111"/>
      <c r="G5" s="111"/>
    </row>
    <row r="6" spans="1:7" x14ac:dyDescent="0.25">
      <c r="A6" s="210" t="str">
        <f>[9]ORÇAMENTO!A5</f>
        <v>OBRA: AMPLIAÇÃO DA ESCOLA MUNICIPAL DERMEVAL ALVES DE MIRANDA - 3ª ETAPA</v>
      </c>
      <c r="B6" s="211"/>
      <c r="C6" s="211"/>
      <c r="D6" s="211"/>
      <c r="E6" s="211"/>
      <c r="F6" s="211"/>
      <c r="G6" s="211"/>
    </row>
    <row r="7" spans="1:7" x14ac:dyDescent="0.25">
      <c r="A7" s="143" t="str">
        <f>[9]ORÇAMENTO!A6</f>
        <v>LOCALIZAÇÃO: RUA JOSÉ LUÍS DE MELO - COHAB 02 - PALMARES/PE- COORDENADAS: 8°40'33.3"S 35°35'30.7"W</v>
      </c>
      <c r="B7" s="212"/>
      <c r="C7" s="212"/>
      <c r="D7" s="212"/>
      <c r="E7" s="212"/>
      <c r="F7" s="212"/>
      <c r="G7" s="212"/>
    </row>
    <row r="8" spans="1:7" x14ac:dyDescent="0.25">
      <c r="A8" s="143" t="str">
        <f>[9]ORÇAMENTO!A7</f>
        <v>FONTES DE PREÇOS: SINAPI-PE FEVEREIRO-2024, COMPESA-PE DEZEMBRO 2023 E COMPOSIÇÕES</v>
      </c>
      <c r="B8" s="212"/>
      <c r="C8" s="212"/>
      <c r="D8" s="212"/>
      <c r="E8" s="212"/>
      <c r="F8" s="212"/>
      <c r="G8" s="212"/>
    </row>
    <row r="9" spans="1:7" x14ac:dyDescent="0.25">
      <c r="A9" s="143" t="str">
        <f>[9]ORÇAMENTO!A8</f>
        <v>DATA: JULHO/2024</v>
      </c>
      <c r="B9" s="212"/>
      <c r="C9" s="212"/>
      <c r="D9" s="212"/>
      <c r="E9" s="212"/>
      <c r="F9" s="212"/>
      <c r="G9" s="212"/>
    </row>
    <row r="10" spans="1:7" x14ac:dyDescent="0.25">
      <c r="A10" s="111"/>
      <c r="B10" s="111"/>
      <c r="C10" s="111"/>
      <c r="D10" s="111"/>
      <c r="E10" s="111"/>
      <c r="F10" s="213"/>
      <c r="G10" s="213"/>
    </row>
    <row r="11" spans="1:7" s="215" customFormat="1" x14ac:dyDescent="0.25">
      <c r="A11" s="289" t="s">
        <v>244</v>
      </c>
      <c r="B11" s="289" t="s">
        <v>8</v>
      </c>
      <c r="C11" s="291" t="s">
        <v>245</v>
      </c>
      <c r="D11" s="292"/>
      <c r="E11" s="214"/>
      <c r="F11" s="293" t="s">
        <v>6</v>
      </c>
      <c r="G11" s="294"/>
    </row>
    <row r="12" spans="1:7" s="215" customFormat="1" x14ac:dyDescent="0.25">
      <c r="A12" s="290"/>
      <c r="B12" s="290"/>
      <c r="C12" s="216" t="s">
        <v>246</v>
      </c>
      <c r="D12" s="216" t="s">
        <v>247</v>
      </c>
      <c r="E12" s="214"/>
      <c r="F12" s="217" t="s">
        <v>246</v>
      </c>
      <c r="G12" s="217" t="s">
        <v>247</v>
      </c>
    </row>
    <row r="13" spans="1:7" s="215" customFormat="1" ht="12.6" x14ac:dyDescent="0.2">
      <c r="A13" s="218"/>
      <c r="B13" s="219"/>
      <c r="C13" s="218"/>
      <c r="D13" s="219"/>
      <c r="E13" s="220"/>
      <c r="F13" s="219"/>
      <c r="G13" s="219"/>
    </row>
    <row r="14" spans="1:7" s="224" customFormat="1" ht="15" x14ac:dyDescent="0.25">
      <c r="A14" s="275" t="s">
        <v>248</v>
      </c>
      <c r="B14" s="276"/>
      <c r="C14" s="276"/>
      <c r="D14" s="277"/>
      <c r="E14" s="221"/>
      <c r="F14" s="222"/>
      <c r="G14" s="223"/>
    </row>
    <row r="15" spans="1:7" x14ac:dyDescent="0.25">
      <c r="A15" s="225" t="s">
        <v>249</v>
      </c>
      <c r="B15" s="226" t="s">
        <v>250</v>
      </c>
      <c r="C15" s="227">
        <v>0</v>
      </c>
      <c r="D15" s="227">
        <v>0</v>
      </c>
      <c r="E15" s="228"/>
      <c r="F15" s="227">
        <v>20</v>
      </c>
      <c r="G15" s="227">
        <v>20</v>
      </c>
    </row>
    <row r="16" spans="1:7" x14ac:dyDescent="0.25">
      <c r="A16" s="225" t="s">
        <v>251</v>
      </c>
      <c r="B16" s="226" t="s">
        <v>252</v>
      </c>
      <c r="C16" s="227">
        <v>1.5</v>
      </c>
      <c r="D16" s="227">
        <v>1.5</v>
      </c>
      <c r="E16" s="228"/>
      <c r="F16" s="227">
        <v>1.5</v>
      </c>
      <c r="G16" s="227">
        <v>1.5</v>
      </c>
    </row>
    <row r="17" spans="1:7" x14ac:dyDescent="0.25">
      <c r="A17" s="225" t="s">
        <v>253</v>
      </c>
      <c r="B17" s="226" t="s">
        <v>254</v>
      </c>
      <c r="C17" s="227">
        <v>1</v>
      </c>
      <c r="D17" s="227">
        <v>1</v>
      </c>
      <c r="E17" s="228"/>
      <c r="F17" s="227">
        <v>1</v>
      </c>
      <c r="G17" s="227">
        <v>1</v>
      </c>
    </row>
    <row r="18" spans="1:7" x14ac:dyDescent="0.25">
      <c r="A18" s="225" t="s">
        <v>255</v>
      </c>
      <c r="B18" s="226" t="s">
        <v>256</v>
      </c>
      <c r="C18" s="227">
        <v>0.2</v>
      </c>
      <c r="D18" s="227">
        <v>0.2</v>
      </c>
      <c r="E18" s="228"/>
      <c r="F18" s="227">
        <v>0.2</v>
      </c>
      <c r="G18" s="227">
        <v>0.2</v>
      </c>
    </row>
    <row r="19" spans="1:7" x14ac:dyDescent="0.25">
      <c r="A19" s="225" t="s">
        <v>257</v>
      </c>
      <c r="B19" s="226" t="s">
        <v>258</v>
      </c>
      <c r="C19" s="227">
        <v>0.6</v>
      </c>
      <c r="D19" s="227">
        <v>0.6</v>
      </c>
      <c r="E19" s="228"/>
      <c r="F19" s="227">
        <v>0.6</v>
      </c>
      <c r="G19" s="227">
        <v>0.6</v>
      </c>
    </row>
    <row r="20" spans="1:7" x14ac:dyDescent="0.25">
      <c r="A20" s="225" t="s">
        <v>259</v>
      </c>
      <c r="B20" s="226" t="s">
        <v>260</v>
      </c>
      <c r="C20" s="227">
        <v>2.5</v>
      </c>
      <c r="D20" s="227">
        <v>2.5</v>
      </c>
      <c r="E20" s="228"/>
      <c r="F20" s="227">
        <v>2.5</v>
      </c>
      <c r="G20" s="227">
        <v>2.5</v>
      </c>
    </row>
    <row r="21" spans="1:7" x14ac:dyDescent="0.25">
      <c r="A21" s="225" t="s">
        <v>261</v>
      </c>
      <c r="B21" s="226" t="s">
        <v>262</v>
      </c>
      <c r="C21" s="227">
        <v>3</v>
      </c>
      <c r="D21" s="227">
        <v>3</v>
      </c>
      <c r="E21" s="228"/>
      <c r="F21" s="227">
        <v>3</v>
      </c>
      <c r="G21" s="227">
        <v>3</v>
      </c>
    </row>
    <row r="22" spans="1:7" x14ac:dyDescent="0.25">
      <c r="A22" s="225" t="s">
        <v>263</v>
      </c>
      <c r="B22" s="226" t="s">
        <v>264</v>
      </c>
      <c r="C22" s="227">
        <v>8</v>
      </c>
      <c r="D22" s="227">
        <v>8</v>
      </c>
      <c r="E22" s="228"/>
      <c r="F22" s="227">
        <v>8</v>
      </c>
      <c r="G22" s="227">
        <v>8</v>
      </c>
    </row>
    <row r="23" spans="1:7" x14ac:dyDescent="0.25">
      <c r="A23" s="225" t="s">
        <v>265</v>
      </c>
      <c r="B23" s="226" t="s">
        <v>266</v>
      </c>
      <c r="C23" s="227">
        <v>0</v>
      </c>
      <c r="D23" s="227">
        <v>0</v>
      </c>
      <c r="E23" s="228"/>
      <c r="F23" s="227">
        <v>0</v>
      </c>
      <c r="G23" s="227">
        <v>0</v>
      </c>
    </row>
    <row r="24" spans="1:7" s="224" customFormat="1" ht="12.6" x14ac:dyDescent="0.2">
      <c r="A24" s="229" t="s">
        <v>267</v>
      </c>
      <c r="B24" s="229" t="s">
        <v>268</v>
      </c>
      <c r="C24" s="230">
        <f>SUM(C15:C23)</f>
        <v>16.8</v>
      </c>
      <c r="D24" s="230">
        <f>SUM(D15:D23)</f>
        <v>16.8</v>
      </c>
      <c r="E24" s="231"/>
      <c r="F24" s="230">
        <f>SUM(F15:F23)</f>
        <v>36.799999999999997</v>
      </c>
      <c r="G24" s="230">
        <f>SUM(G15:G23)</f>
        <v>36.799999999999997</v>
      </c>
    </row>
    <row r="25" spans="1:7" x14ac:dyDescent="0.25">
      <c r="A25" s="225"/>
      <c r="B25" s="226"/>
      <c r="C25" s="227"/>
      <c r="D25" s="227"/>
      <c r="E25" s="228"/>
      <c r="F25" s="227"/>
      <c r="G25" s="227"/>
    </row>
    <row r="26" spans="1:7" s="232" customFormat="1" ht="15" x14ac:dyDescent="0.25">
      <c r="A26" s="275" t="s">
        <v>269</v>
      </c>
      <c r="B26" s="276"/>
      <c r="C26" s="276"/>
      <c r="D26" s="277"/>
      <c r="E26" s="221"/>
      <c r="F26" s="222"/>
      <c r="G26" s="223"/>
    </row>
    <row r="27" spans="1:7" x14ac:dyDescent="0.25">
      <c r="A27" s="225" t="s">
        <v>270</v>
      </c>
      <c r="B27" s="226" t="s">
        <v>271</v>
      </c>
      <c r="C27" s="227">
        <v>18.059999999999999</v>
      </c>
      <c r="D27" s="227">
        <v>0</v>
      </c>
      <c r="E27" s="228"/>
      <c r="F27" s="227">
        <v>18.010000000000002</v>
      </c>
      <c r="G27" s="227">
        <v>0</v>
      </c>
    </row>
    <row r="28" spans="1:7" x14ac:dyDescent="0.25">
      <c r="A28" s="225" t="s">
        <v>272</v>
      </c>
      <c r="B28" s="226" t="s">
        <v>273</v>
      </c>
      <c r="C28" s="227">
        <v>4.33</v>
      </c>
      <c r="D28" s="227">
        <v>0</v>
      </c>
      <c r="E28" s="228"/>
      <c r="F28" s="227">
        <v>4.32</v>
      </c>
      <c r="G28" s="227">
        <v>0</v>
      </c>
    </row>
    <row r="29" spans="1:7" x14ac:dyDescent="0.25">
      <c r="A29" s="225" t="s">
        <v>274</v>
      </c>
      <c r="B29" s="226" t="s">
        <v>275</v>
      </c>
      <c r="C29" s="227">
        <v>0.86</v>
      </c>
      <c r="D29" s="227">
        <v>0.66</v>
      </c>
      <c r="E29" s="228"/>
      <c r="F29" s="227">
        <v>0.85</v>
      </c>
      <c r="G29" s="227">
        <v>0.64</v>
      </c>
    </row>
    <row r="30" spans="1:7" x14ac:dyDescent="0.25">
      <c r="A30" s="225" t="s">
        <v>276</v>
      </c>
      <c r="B30" s="226" t="s">
        <v>277</v>
      </c>
      <c r="C30" s="227">
        <v>10.93</v>
      </c>
      <c r="D30" s="227">
        <v>8.33</v>
      </c>
      <c r="E30" s="228"/>
      <c r="F30" s="227">
        <v>11.03</v>
      </c>
      <c r="G30" s="227">
        <v>8.33</v>
      </c>
    </row>
    <row r="31" spans="1:7" x14ac:dyDescent="0.25">
      <c r="A31" s="225" t="s">
        <v>278</v>
      </c>
      <c r="B31" s="226" t="s">
        <v>279</v>
      </c>
      <c r="C31" s="227">
        <v>7.0000000000000007E-2</v>
      </c>
      <c r="D31" s="227">
        <v>0.06</v>
      </c>
      <c r="E31" s="228"/>
      <c r="F31" s="227">
        <v>0.06</v>
      </c>
      <c r="G31" s="227">
        <v>0.04</v>
      </c>
    </row>
    <row r="32" spans="1:7" x14ac:dyDescent="0.25">
      <c r="A32" s="225" t="s">
        <v>280</v>
      </c>
      <c r="B32" s="226" t="s">
        <v>281</v>
      </c>
      <c r="C32" s="227">
        <v>0.73</v>
      </c>
      <c r="D32" s="227">
        <v>0.56000000000000005</v>
      </c>
      <c r="E32" s="228"/>
      <c r="F32" s="227">
        <v>0.74</v>
      </c>
      <c r="G32" s="227">
        <v>0.56000000000000005</v>
      </c>
    </row>
    <row r="33" spans="1:8" x14ac:dyDescent="0.25">
      <c r="A33" s="225" t="s">
        <v>282</v>
      </c>
      <c r="B33" s="226" t="s">
        <v>283</v>
      </c>
      <c r="C33" s="227">
        <v>2.2000000000000002</v>
      </c>
      <c r="D33" s="227">
        <v>0</v>
      </c>
      <c r="E33" s="228"/>
      <c r="F33" s="227">
        <v>1.98</v>
      </c>
      <c r="G33" s="227">
        <v>0</v>
      </c>
    </row>
    <row r="34" spans="1:8" x14ac:dyDescent="0.25">
      <c r="A34" s="225" t="s">
        <v>284</v>
      </c>
      <c r="B34" s="226" t="s">
        <v>285</v>
      </c>
      <c r="C34" s="227">
        <v>0.1</v>
      </c>
      <c r="D34" s="227">
        <v>0.08</v>
      </c>
      <c r="E34" s="228"/>
      <c r="F34" s="227">
        <v>0.1</v>
      </c>
      <c r="G34" s="227">
        <v>0.08</v>
      </c>
    </row>
    <row r="35" spans="1:8" x14ac:dyDescent="0.25">
      <c r="A35" s="225" t="s">
        <v>286</v>
      </c>
      <c r="B35" s="226" t="s">
        <v>287</v>
      </c>
      <c r="C35" s="227">
        <v>8.89</v>
      </c>
      <c r="D35" s="227">
        <v>6.78</v>
      </c>
      <c r="E35" s="228"/>
      <c r="F35" s="227">
        <v>10.9</v>
      </c>
      <c r="G35" s="227">
        <v>8.24</v>
      </c>
    </row>
    <row r="36" spans="1:8" x14ac:dyDescent="0.25">
      <c r="A36" s="225" t="s">
        <v>288</v>
      </c>
      <c r="B36" s="226" t="s">
        <v>289</v>
      </c>
      <c r="C36" s="227">
        <v>0.03</v>
      </c>
      <c r="D36" s="227">
        <v>0.02</v>
      </c>
      <c r="E36" s="228"/>
      <c r="F36" s="227">
        <v>0.04</v>
      </c>
      <c r="G36" s="227">
        <v>0.03</v>
      </c>
    </row>
    <row r="37" spans="1:8" s="232" customFormat="1" x14ac:dyDescent="0.25">
      <c r="A37" s="229" t="s">
        <v>290</v>
      </c>
      <c r="B37" s="229" t="s">
        <v>268</v>
      </c>
      <c r="C37" s="230">
        <f>SUM(C27:C36)</f>
        <v>46.2</v>
      </c>
      <c r="D37" s="230">
        <f>SUM(D27:D36)</f>
        <v>16.490000000000002</v>
      </c>
      <c r="E37" s="231"/>
      <c r="F37" s="230">
        <f>SUM(F27:F36)</f>
        <v>48.03</v>
      </c>
      <c r="G37" s="230">
        <f>SUM(G27:G36)</f>
        <v>17.920000000000002</v>
      </c>
    </row>
    <row r="38" spans="1:8" x14ac:dyDescent="0.25">
      <c r="A38" s="225"/>
      <c r="B38" s="226"/>
      <c r="C38" s="227"/>
      <c r="D38" s="227"/>
      <c r="E38" s="228"/>
      <c r="F38" s="227"/>
      <c r="G38" s="227"/>
    </row>
    <row r="39" spans="1:8" s="232" customFormat="1" ht="15" x14ac:dyDescent="0.25">
      <c r="A39" s="275" t="s">
        <v>291</v>
      </c>
      <c r="B39" s="276"/>
      <c r="C39" s="276"/>
      <c r="D39" s="277"/>
      <c r="E39" s="221"/>
      <c r="F39" s="222"/>
      <c r="G39" s="223"/>
    </row>
    <row r="40" spans="1:8" x14ac:dyDescent="0.25">
      <c r="A40" s="225" t="s">
        <v>292</v>
      </c>
      <c r="B40" s="226" t="s">
        <v>293</v>
      </c>
      <c r="C40" s="227">
        <v>4.75</v>
      </c>
      <c r="D40" s="227">
        <v>3.63</v>
      </c>
      <c r="E40" s="228"/>
      <c r="F40" s="227">
        <v>4.8</v>
      </c>
      <c r="G40" s="227">
        <v>3.63</v>
      </c>
    </row>
    <row r="41" spans="1:8" x14ac:dyDescent="0.25">
      <c r="A41" s="225" t="s">
        <v>294</v>
      </c>
      <c r="B41" s="226" t="s">
        <v>295</v>
      </c>
      <c r="C41" s="227">
        <v>0.11</v>
      </c>
      <c r="D41" s="227">
        <v>0.09</v>
      </c>
      <c r="E41" s="228"/>
      <c r="F41" s="227">
        <v>0.11</v>
      </c>
      <c r="G41" s="227">
        <v>0.09</v>
      </c>
    </row>
    <row r="42" spans="1:8" x14ac:dyDescent="0.25">
      <c r="A42" s="225" t="s">
        <v>296</v>
      </c>
      <c r="B42" s="226" t="s">
        <v>297</v>
      </c>
      <c r="C42" s="227">
        <v>4.75</v>
      </c>
      <c r="D42" s="227">
        <v>3.62</v>
      </c>
      <c r="E42" s="228"/>
      <c r="F42" s="227">
        <v>2.91</v>
      </c>
      <c r="G42" s="227">
        <v>2.2000000000000002</v>
      </c>
      <c r="H42" s="233"/>
    </row>
    <row r="43" spans="1:8" x14ac:dyDescent="0.25">
      <c r="A43" s="225" t="s">
        <v>298</v>
      </c>
      <c r="B43" s="226" t="s">
        <v>299</v>
      </c>
      <c r="C43" s="227">
        <v>3.4</v>
      </c>
      <c r="D43" s="227">
        <v>2.59</v>
      </c>
      <c r="E43" s="228"/>
      <c r="F43" s="227">
        <v>2.83</v>
      </c>
      <c r="G43" s="227">
        <v>2.14</v>
      </c>
    </row>
    <row r="44" spans="1:8" x14ac:dyDescent="0.25">
      <c r="A44" s="225" t="s">
        <v>300</v>
      </c>
      <c r="B44" s="226" t="s">
        <v>301</v>
      </c>
      <c r="C44" s="227">
        <v>0.4</v>
      </c>
      <c r="D44" s="227">
        <v>0.31</v>
      </c>
      <c r="E44" s="228"/>
      <c r="F44" s="227">
        <v>0.4</v>
      </c>
      <c r="G44" s="227">
        <v>0.31</v>
      </c>
    </row>
    <row r="45" spans="1:8" s="232" customFormat="1" x14ac:dyDescent="0.25">
      <c r="A45" s="229" t="s">
        <v>302</v>
      </c>
      <c r="B45" s="229" t="s">
        <v>268</v>
      </c>
      <c r="C45" s="230">
        <f>SUM(C40:C44)</f>
        <v>13.41</v>
      </c>
      <c r="D45" s="230">
        <f>SUM(D40:D44)</f>
        <v>10.24</v>
      </c>
      <c r="E45" s="231"/>
      <c r="F45" s="230">
        <f>SUM(F40:F44)</f>
        <v>11.05</v>
      </c>
      <c r="G45" s="230">
        <f>SUM(G40:G44)</f>
        <v>8.370000000000001</v>
      </c>
    </row>
    <row r="46" spans="1:8" x14ac:dyDescent="0.25">
      <c r="A46" s="225"/>
      <c r="B46" s="226"/>
      <c r="C46" s="227"/>
      <c r="D46" s="227"/>
      <c r="E46" s="228"/>
      <c r="F46" s="227"/>
      <c r="G46" s="227"/>
    </row>
    <row r="47" spans="1:8" s="232" customFormat="1" ht="15" x14ac:dyDescent="0.25">
      <c r="A47" s="275" t="s">
        <v>303</v>
      </c>
      <c r="B47" s="276"/>
      <c r="C47" s="276"/>
      <c r="D47" s="277"/>
      <c r="E47" s="221"/>
      <c r="F47" s="222"/>
      <c r="G47" s="223"/>
    </row>
    <row r="48" spans="1:8" x14ac:dyDescent="0.25">
      <c r="A48" s="225" t="s">
        <v>304</v>
      </c>
      <c r="B48" s="226" t="s">
        <v>305</v>
      </c>
      <c r="C48" s="227">
        <f>ROUND((C24*C37)/100,2)</f>
        <v>7.76</v>
      </c>
      <c r="D48" s="227">
        <f>ROUND((D24*D37)/100,2)</f>
        <v>2.77</v>
      </c>
      <c r="E48" s="228"/>
      <c r="F48" s="227">
        <f>ROUND((F24*F37)/100,2)</f>
        <v>17.68</v>
      </c>
      <c r="G48" s="227">
        <f>ROUND((G24*G37)/100,2)</f>
        <v>6.59</v>
      </c>
    </row>
    <row r="49" spans="1:7" ht="26.4" x14ac:dyDescent="0.25">
      <c r="A49" s="225" t="s">
        <v>306</v>
      </c>
      <c r="B49" s="234" t="s">
        <v>307</v>
      </c>
      <c r="C49" s="227">
        <f>ROUND(((C24*C41)/100)+((C22*C40)/100),2)</f>
        <v>0.4</v>
      </c>
      <c r="D49" s="227">
        <f>ROUND(((D24*D41)/100)+((D22*D40)/100),2)</f>
        <v>0.31</v>
      </c>
      <c r="E49" s="228"/>
      <c r="F49" s="227">
        <f>ROUND(((F24*F41)/100)+((F22*F40)/100),2)</f>
        <v>0.42</v>
      </c>
      <c r="G49" s="227">
        <f>ROUND(((G24*G41)/100)+((G22*G40)/100),2)</f>
        <v>0.32</v>
      </c>
    </row>
    <row r="50" spans="1:7" s="232" customFormat="1" x14ac:dyDescent="0.25">
      <c r="A50" s="229" t="s">
        <v>308</v>
      </c>
      <c r="B50" s="229" t="s">
        <v>268</v>
      </c>
      <c r="C50" s="230">
        <f>SUM(C48:C49)</f>
        <v>8.16</v>
      </c>
      <c r="D50" s="230">
        <f>SUM(D48:D49)</f>
        <v>3.08</v>
      </c>
      <c r="E50" s="231"/>
      <c r="F50" s="230">
        <f>SUM(F48:F49)</f>
        <v>18.100000000000001</v>
      </c>
      <c r="G50" s="230">
        <f>SUM(G48:G49)</f>
        <v>6.91</v>
      </c>
    </row>
    <row r="51" spans="1:7" x14ac:dyDescent="0.25">
      <c r="A51" s="225"/>
      <c r="B51" s="226"/>
      <c r="C51" s="227"/>
      <c r="D51" s="227"/>
      <c r="E51" s="228"/>
      <c r="F51" s="227"/>
      <c r="G51" s="227"/>
    </row>
    <row r="52" spans="1:7" ht="15" x14ac:dyDescent="0.25">
      <c r="A52" s="278" t="s">
        <v>309</v>
      </c>
      <c r="B52" s="279"/>
      <c r="C52" s="235">
        <f>C24+C37+C45+C50</f>
        <v>84.57</v>
      </c>
      <c r="D52" s="235">
        <f>D24+D37+D45+D50</f>
        <v>46.610000000000007</v>
      </c>
      <c r="E52" s="236"/>
      <c r="F52" s="237">
        <f>F24+F37+F45+F50</f>
        <v>113.97999999999999</v>
      </c>
      <c r="G52" s="237">
        <f>G24+G37+G45+G50</f>
        <v>70</v>
      </c>
    </row>
    <row r="53" spans="1:7" x14ac:dyDescent="0.25">
      <c r="A53" s="238"/>
      <c r="C53" s="239"/>
      <c r="D53" s="239"/>
      <c r="E53" s="239"/>
      <c r="F53" s="239"/>
      <c r="G53" s="239"/>
    </row>
    <row r="54" spans="1:7" x14ac:dyDescent="0.25">
      <c r="A54" s="238"/>
      <c r="C54" s="239"/>
      <c r="D54" s="239"/>
      <c r="E54" s="239"/>
      <c r="F54" s="239"/>
      <c r="G54" s="239"/>
    </row>
    <row r="55" spans="1:7" x14ac:dyDescent="0.25">
      <c r="A55" s="238"/>
      <c r="C55" s="239"/>
      <c r="D55" s="239"/>
      <c r="E55" s="239"/>
      <c r="F55" s="239"/>
      <c r="G55" s="239"/>
    </row>
    <row r="56" spans="1:7" x14ac:dyDescent="0.25">
      <c r="A56" s="238"/>
      <c r="C56" s="239"/>
    </row>
    <row r="57" spans="1:7" x14ac:dyDescent="0.25">
      <c r="A57" s="238"/>
      <c r="C57" s="239"/>
    </row>
    <row r="58" spans="1:7" x14ac:dyDescent="0.25">
      <c r="A58" s="238"/>
      <c r="C58" s="239"/>
    </row>
    <row r="59" spans="1:7" x14ac:dyDescent="0.25">
      <c r="A59" s="238"/>
      <c r="C59" s="239"/>
    </row>
    <row r="60" spans="1:7" x14ac:dyDescent="0.25">
      <c r="A60" s="238"/>
      <c r="C60" s="239"/>
    </row>
    <row r="61" spans="1:7" x14ac:dyDescent="0.25">
      <c r="A61" s="238"/>
      <c r="C61" s="239"/>
    </row>
    <row r="62" spans="1:7" x14ac:dyDescent="0.25">
      <c r="A62" s="238"/>
      <c r="C62" s="239"/>
    </row>
    <row r="63" spans="1:7" x14ac:dyDescent="0.25">
      <c r="A63" s="238"/>
      <c r="C63" s="239"/>
    </row>
    <row r="64" spans="1:7" x14ac:dyDescent="0.25">
      <c r="A64" s="238"/>
      <c r="C64" s="239"/>
    </row>
    <row r="65" spans="1:3" x14ac:dyDescent="0.25">
      <c r="A65" s="238"/>
      <c r="C65" s="239"/>
    </row>
    <row r="66" spans="1:3" x14ac:dyDescent="0.25">
      <c r="A66" s="238"/>
      <c r="C66" s="239"/>
    </row>
    <row r="67" spans="1:3" x14ac:dyDescent="0.25">
      <c r="A67" s="238"/>
      <c r="C67" s="239"/>
    </row>
    <row r="68" spans="1:3" x14ac:dyDescent="0.25">
      <c r="A68" s="238"/>
      <c r="C68" s="239"/>
    </row>
    <row r="69" spans="1:3" x14ac:dyDescent="0.25">
      <c r="A69" s="238"/>
      <c r="C69" s="239"/>
    </row>
    <row r="70" spans="1:3" x14ac:dyDescent="0.25">
      <c r="A70" s="238"/>
      <c r="C70" s="239"/>
    </row>
    <row r="71" spans="1:3" x14ac:dyDescent="0.25">
      <c r="A71" s="238"/>
      <c r="C71" s="239"/>
    </row>
    <row r="72" spans="1:3" x14ac:dyDescent="0.25">
      <c r="A72" s="238"/>
      <c r="C72" s="239"/>
    </row>
    <row r="73" spans="1:3" x14ac:dyDescent="0.25">
      <c r="A73" s="238"/>
      <c r="C73" s="239"/>
    </row>
    <row r="74" spans="1:3" x14ac:dyDescent="0.25">
      <c r="A74" s="238"/>
      <c r="C74" s="239"/>
    </row>
    <row r="75" spans="1:3" x14ac:dyDescent="0.25">
      <c r="A75" s="238"/>
      <c r="C75" s="238"/>
    </row>
    <row r="76" spans="1:3" x14ac:dyDescent="0.25">
      <c r="A76" s="238"/>
      <c r="C76" s="238"/>
    </row>
    <row r="77" spans="1:3" x14ac:dyDescent="0.25">
      <c r="A77" s="238"/>
    </row>
    <row r="78" spans="1:3" x14ac:dyDescent="0.25">
      <c r="A78" s="238"/>
    </row>
    <row r="79" spans="1:3" x14ac:dyDescent="0.25">
      <c r="A79" s="238"/>
    </row>
    <row r="80" spans="1:3" x14ac:dyDescent="0.25">
      <c r="A80" s="238"/>
    </row>
    <row r="81" spans="1:1" x14ac:dyDescent="0.25">
      <c r="A81" s="238"/>
    </row>
    <row r="82" spans="1:1" x14ac:dyDescent="0.25">
      <c r="A82" s="238"/>
    </row>
    <row r="83" spans="1:1" x14ac:dyDescent="0.25">
      <c r="A83" s="238"/>
    </row>
    <row r="84" spans="1:1" x14ac:dyDescent="0.25">
      <c r="A84" s="238"/>
    </row>
  </sheetData>
  <mergeCells count="12">
    <mergeCell ref="A2:G2"/>
    <mergeCell ref="A3:G3"/>
    <mergeCell ref="A4:G4"/>
    <mergeCell ref="A11:A12"/>
    <mergeCell ref="B11:B12"/>
    <mergeCell ref="C11:D11"/>
    <mergeCell ref="F11:G11"/>
    <mergeCell ref="A14:D14"/>
    <mergeCell ref="A26:D26"/>
    <mergeCell ref="A39:D39"/>
    <mergeCell ref="A47:D47"/>
    <mergeCell ref="A52:B52"/>
  </mergeCells>
  <printOptions horizontalCentered="1"/>
  <pageMargins left="0.59055118110236227" right="0.59055118110236227" top="0.98425196850393704" bottom="0.78740157480314965" header="0.19685039370078741" footer="0.19685039370078741"/>
  <pageSetup paperSize="9" scale="82" fitToHeight="0" orientation="portrait" r:id="rId1"/>
  <headerFooter>
    <oddHeader>&amp;L&amp;G&amp;R&amp;G</oddHeader>
    <oddFooter>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ORÇAMENTO</vt:lpstr>
      <vt:lpstr>CRONOGRAMA</vt:lpstr>
      <vt:lpstr>BDI_EDIFICACOES_20,50%_SEM</vt:lpstr>
      <vt:lpstr>ENCARGOS SOCIAIS</vt:lpstr>
      <vt:lpstr>'BDI_EDIFICACOES_20,50%_SEM'!Area_de_impressao</vt:lpstr>
      <vt:lpstr>CRONOGRAMA!Area_de_impressao</vt:lpstr>
      <vt:lpstr>'ENCARGOS SOCIAIS'!Area_de_impressao</vt:lpstr>
      <vt:lpstr>ORÇAMENTO!Area_de_impressao</vt:lpstr>
      <vt:lpstr>CRONOGRAMA!Titulos_de_impressao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Luiz</dc:creator>
  <cp:lastModifiedBy>Thais Galvão</cp:lastModifiedBy>
  <dcterms:created xsi:type="dcterms:W3CDTF">2024-07-19T18:07:38Z</dcterms:created>
  <dcterms:modified xsi:type="dcterms:W3CDTF">2024-08-14T14:34:36Z</dcterms:modified>
</cp:coreProperties>
</file>